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ejné obstarávanie\Malachov\Oprava budovy TJ Malachov\"/>
    </mc:Choice>
  </mc:AlternateContent>
  <xr:revisionPtr revIDLastSave="0" documentId="13_ncr:1_{C4D5AE30-DAD3-4E5F-885B-EA7C8695625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KAPITULÁCIA" sheetId="6" r:id="rId1"/>
    <sheet name="01_MAĽBY A NÁTERY" sheetId="1" r:id="rId2"/>
    <sheet name="02_KONŠTRUKCIE_NOVÉ ÚPRAVY" sheetId="2" r:id="rId3"/>
    <sheet name="03_VÝPLNE OTVOROV" sheetId="3" r:id="rId4"/>
    <sheet name="04_PODLAHY VINILOVÉ" sheetId="8" r:id="rId5"/>
    <sheet name="VÝMERY" sheetId="9" r:id="rId6"/>
  </sheets>
  <definedNames>
    <definedName name="_xlnm.Print_Area" localSheetId="2">'02_KONŠTRUKCIE_NOVÉ ÚPRAVY'!$A$1:$G$44</definedName>
    <definedName name="_xlnm.Print_Area" localSheetId="3">'03_VÝPLNE OTVOROV'!$A$1:$G$25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8" l="1"/>
  <c r="G23" i="3"/>
  <c r="A15" i="3"/>
  <c r="K137" i="9"/>
  <c r="J137" i="9"/>
  <c r="E135" i="9"/>
  <c r="K127" i="9"/>
  <c r="J127" i="9"/>
  <c r="G127" i="9"/>
  <c r="G136" i="9" s="1"/>
  <c r="E127" i="9"/>
  <c r="E136" i="9" s="1"/>
  <c r="C127" i="9"/>
  <c r="C136" i="9" s="1"/>
  <c r="I124" i="9"/>
  <c r="H123" i="9"/>
  <c r="H120" i="9"/>
  <c r="I118" i="9"/>
  <c r="H117" i="9"/>
  <c r="H110" i="9"/>
  <c r="H107" i="9"/>
  <c r="F107" i="9"/>
  <c r="F104" i="9"/>
  <c r="H104" i="9" s="1"/>
  <c r="H101" i="9"/>
  <c r="F101" i="9"/>
  <c r="H96" i="9"/>
  <c r="I93" i="9"/>
  <c r="H92" i="9"/>
  <c r="I90" i="9"/>
  <c r="I89" i="9"/>
  <c r="I87" i="9"/>
  <c r="H86" i="9"/>
  <c r="I84" i="9"/>
  <c r="H83" i="9"/>
  <c r="F80" i="9"/>
  <c r="H80" i="9" s="1"/>
  <c r="F77" i="9"/>
  <c r="H77" i="9" s="1"/>
  <c r="F74" i="9"/>
  <c r="H74" i="9" s="1"/>
  <c r="F71" i="9"/>
  <c r="H71" i="9" s="1"/>
  <c r="I69" i="9"/>
  <c r="H68" i="9"/>
  <c r="F65" i="9"/>
  <c r="H65" i="9" s="1"/>
  <c r="F62" i="9"/>
  <c r="H62" i="9" s="1"/>
  <c r="F59" i="9"/>
  <c r="H59" i="9" s="1"/>
  <c r="F56" i="9"/>
  <c r="H56" i="9" s="1"/>
  <c r="K52" i="9"/>
  <c r="J52" i="9"/>
  <c r="G52" i="9"/>
  <c r="G135" i="9" s="1"/>
  <c r="C52" i="9"/>
  <c r="C135" i="9" s="1"/>
  <c r="C137" i="9" s="1"/>
  <c r="F50" i="9"/>
  <c r="H50" i="9" s="1"/>
  <c r="F47" i="9"/>
  <c r="H47" i="9" s="1"/>
  <c r="F43" i="9"/>
  <c r="H43" i="9" s="1"/>
  <c r="H41" i="9"/>
  <c r="I40" i="9"/>
  <c r="B38" i="9"/>
  <c r="H36" i="9"/>
  <c r="I35" i="9"/>
  <c r="B32" i="9"/>
  <c r="H31" i="9"/>
  <c r="I30" i="9"/>
  <c r="F27" i="9"/>
  <c r="H27" i="9" s="1"/>
  <c r="F26" i="9"/>
  <c r="H26" i="9" s="1"/>
  <c r="B26" i="9"/>
  <c r="F25" i="9"/>
  <c r="H25" i="9" s="1"/>
  <c r="F24" i="9"/>
  <c r="H24" i="9" s="1"/>
  <c r="F21" i="9"/>
  <c r="H21" i="9" s="1"/>
  <c r="B20" i="9"/>
  <c r="H19" i="9"/>
  <c r="F19" i="9"/>
  <c r="F18" i="9"/>
  <c r="H18" i="9" s="1"/>
  <c r="B18" i="9"/>
  <c r="F17" i="9"/>
  <c r="H17" i="9" s="1"/>
  <c r="B14" i="9"/>
  <c r="H13" i="9"/>
  <c r="I12" i="9"/>
  <c r="I52" i="9" s="1"/>
  <c r="I135" i="9" s="1"/>
  <c r="F7" i="9"/>
  <c r="H7" i="9" s="1"/>
  <c r="B7" i="9"/>
  <c r="G24" i="1"/>
  <c r="E24" i="2"/>
  <c r="G28" i="8"/>
  <c r="G22" i="8"/>
  <c r="G27" i="8"/>
  <c r="G26" i="8"/>
  <c r="G25" i="8"/>
  <c r="G24" i="8"/>
  <c r="G40" i="2"/>
  <c r="G39" i="2"/>
  <c r="G38" i="2"/>
  <c r="G37" i="2"/>
  <c r="G36" i="2"/>
  <c r="G35" i="2"/>
  <c r="G34" i="2"/>
  <c r="G29" i="2"/>
  <c r="G26" i="1"/>
  <c r="G25" i="1"/>
  <c r="G23" i="1"/>
  <c r="G26" i="3"/>
  <c r="G25" i="3" s="1"/>
  <c r="G30" i="2"/>
  <c r="G25" i="2"/>
  <c r="I127" i="9" l="1"/>
  <c r="J130" i="9"/>
  <c r="F127" i="9"/>
  <c r="K130" i="9"/>
  <c r="F136" i="9"/>
  <c r="H127" i="9"/>
  <c r="H136" i="9" s="1"/>
  <c r="H52" i="9"/>
  <c r="G137" i="9"/>
  <c r="I136" i="9"/>
  <c r="I130" i="9"/>
  <c r="I137" i="9"/>
  <c r="E137" i="9"/>
  <c r="F52" i="9"/>
  <c r="F135" i="9" s="1"/>
  <c r="F137" i="9" s="1"/>
  <c r="E130" i="9"/>
  <c r="G130" i="9"/>
  <c r="C130" i="9"/>
  <c r="G21" i="8"/>
  <c r="G15" i="8" s="1"/>
  <c r="G14" i="8" s="1"/>
  <c r="G18" i="6" s="1"/>
  <c r="H135" i="9" l="1"/>
  <c r="H137" i="9" s="1"/>
  <c r="H130" i="9"/>
  <c r="F130" i="9"/>
  <c r="G33" i="2" l="1"/>
  <c r="G32" i="2"/>
  <c r="G26" i="2" l="1"/>
  <c r="G27" i="2"/>
  <c r="G24" i="2"/>
  <c r="G22" i="1"/>
  <c r="G20" i="1" s="1"/>
  <c r="G24" i="3" l="1"/>
  <c r="G22" i="3" l="1"/>
  <c r="G21" i="3" l="1"/>
  <c r="G15" i="3" s="1"/>
  <c r="G31" i="2"/>
  <c r="G23" i="2"/>
  <c r="G28" i="2"/>
  <c r="A15" i="2"/>
  <c r="G43" i="2"/>
  <c r="G42" i="2" s="1"/>
  <c r="A16" i="2"/>
  <c r="A15" i="1"/>
  <c r="G22" i="2" l="1"/>
  <c r="G15" i="2" s="1"/>
  <c r="G15" i="1"/>
  <c r="G14" i="3"/>
  <c r="G17" i="6" s="1"/>
  <c r="G16" i="2"/>
  <c r="G14" i="2" l="1"/>
  <c r="G16" i="6" s="1"/>
  <c r="G14" i="1" l="1"/>
  <c r="G15" i="6" s="1"/>
  <c r="G14" i="6" s="1"/>
</calcChain>
</file>

<file path=xl/sharedStrings.xml><?xml version="1.0" encoding="utf-8"?>
<sst xmlns="http://schemas.openxmlformats.org/spreadsheetml/2006/main" count="505" uniqueCount="233">
  <si>
    <t>PČ</t>
  </si>
  <si>
    <t>MJ</t>
  </si>
  <si>
    <t>01- STAVEBNÁ ČASŤ</t>
  </si>
  <si>
    <t>STAVBA:</t>
  </si>
  <si>
    <t>OBJEKT:</t>
  </si>
  <si>
    <t>ČASŤ</t>
  </si>
  <si>
    <t>MIESTO:</t>
  </si>
  <si>
    <t>OBJEDNÁVATEĽ:</t>
  </si>
  <si>
    <t>DÁTUM:</t>
  </si>
  <si>
    <t>PROJEKTOVAL:</t>
  </si>
  <si>
    <t>POPIS</t>
  </si>
  <si>
    <t>MNOŽSTVO</t>
  </si>
  <si>
    <t>ČÍSLO VÝKRESU</t>
  </si>
  <si>
    <t>m3</t>
  </si>
  <si>
    <t>m2</t>
  </si>
  <si>
    <t>ks</t>
  </si>
  <si>
    <t>HSV</t>
  </si>
  <si>
    <t>PRÁCE A DODÁVKY HSV</t>
  </si>
  <si>
    <t>Otlčenie omietok stien vnútorných vápenných alebo vápennocementových v rozsahu do 30 %</t>
  </si>
  <si>
    <t>Zvislá doprava sutiny po schodoch ručne do 3,5 m</t>
  </si>
  <si>
    <t>Odvoz sutiny a vybúraných hmôt na skládku do 1 km</t>
  </si>
  <si>
    <t>Odvoz sutiny a vybúraných hmôt na skládku za každý ďalší 1 km</t>
  </si>
  <si>
    <t>t</t>
  </si>
  <si>
    <t>PSV</t>
  </si>
  <si>
    <t>PRÁCE A DODÁVKY PSV</t>
  </si>
  <si>
    <t>HODINOVÉ ZÚČTOVACIE SADZBY</t>
  </si>
  <si>
    <t>hod</t>
  </si>
  <si>
    <t>NÁKLADY Z ROZPOČTU</t>
  </si>
  <si>
    <t xml:space="preserve">BÚRACIE PRÁCE </t>
  </si>
  <si>
    <t>VÝKAZ VÝMER</t>
  </si>
  <si>
    <t>KONŠTRUKCIE A NOVÉ ÚPRAVY</t>
  </si>
  <si>
    <t>VÝPLNE OTVOROV</t>
  </si>
  <si>
    <t>KONŠTRUKCIE ZVISLÉ</t>
  </si>
  <si>
    <t>bm</t>
  </si>
  <si>
    <t>KONŠTRUKCIE_NOVÉ ÚPRAVY</t>
  </si>
  <si>
    <t>D+M vnútorná omietka exist. stien vápennocementová štuková (jemná), hr. 5 mm</t>
  </si>
  <si>
    <t>01 - 02. NP BUDOVA TJ</t>
  </si>
  <si>
    <t>BUDOVA TJ  MALACHOV</t>
  </si>
  <si>
    <t>MALACHOV</t>
  </si>
  <si>
    <t>OBEC MALACHOV</t>
  </si>
  <si>
    <t>Stavebno montážne práce menej náročne, pomocné alebo manipulačné (Tr. 1) v rozsahu viac ako 4 a menej ako 8 hodín</t>
  </si>
  <si>
    <t xml:space="preserve">Príplatok 10% za nezapočítané vyspravenie otvorov ( odpojené krabice po vypínačoch, zásuvkách a pod.)  </t>
  </si>
  <si>
    <t xml:space="preserve">Príprava vnútorného podkladu exist. stien penetráciou základnou pod nové omietku </t>
  </si>
  <si>
    <t>B</t>
  </si>
  <si>
    <t>A a B</t>
  </si>
  <si>
    <t>B 3-8 (10)</t>
  </si>
  <si>
    <t>D+M  oceľová zárubeň do SDK 800x1970 mm (novovytvorený priestor na chodbe 1.posch )</t>
  </si>
  <si>
    <t>A13 a B4</t>
  </si>
  <si>
    <t>D+M murivo z tvárnic YTONG Univerzal, na MVC a maltu YTONG, el.rozvádzača na 1.poschdí ( 0,84 x 0,84) a vyspravenie el.rozvádzača na prízemí po osadení nového</t>
  </si>
  <si>
    <t>B11 a B13</t>
  </si>
  <si>
    <t>D+M priečky sadrokartónové RIGIPS jedn. opláštená RBI 12.5 mm, hrúbka priečky 100-125 mm, SDK V = 2000 mm - zaslepenie dverného otvoru s izoláciou (800 x 2000 x 2ks )</t>
  </si>
  <si>
    <t xml:space="preserve"> A 8,11,22</t>
  </si>
  <si>
    <t>Penetrácia stien pod maľby</t>
  </si>
  <si>
    <t>Maľby z maliarskych zmesí napr. Primalex, Farmal  alebo ekvivalent, ručne nanášané biele s bielym stropom dvojnásobné na jemnozrnný podklad výšky do 3,80 m</t>
  </si>
  <si>
    <t>D+M Okno plastové biele 1200x1200 mm, 1x otváravo sklopné, bez vyspravenia ostenia (všetky pôvodné okná vymeniť na 1.poschodí )</t>
  </si>
  <si>
    <t>D+M Parapet interiérový plastový 12,00 bm, do hl.250, biely</t>
  </si>
  <si>
    <t>D+M-Dvere ALU vchodové dvojkrédlové + DEM.starých dverí s likvidáciou</t>
  </si>
  <si>
    <t>MALIARSKE  A NATIERAĆSKÉ PRÁCE</t>
  </si>
  <si>
    <t>Potiahnutie vnútorných stien výstužnou sklotextílnou mriežkou do lepidla( zamurované okenné otvory, rozvádzač na 1.posch.</t>
  </si>
  <si>
    <t xml:space="preserve">D+M murivo z tvárnic YTONG Univerzal hr.300, na MVC a maltu YTONG.Zamurovanie okenného otvoru (6x v m.č.1, 2x v m.č.9, ) 8 ks  </t>
  </si>
  <si>
    <t xml:space="preserve">D+M priečka sadrokartónová RIGIPS jedn. opláštená RBI 12.5 mm, hrúbka priečky 100-125 mm, SDK V = 2600 mm s izoláciou s osadením oceľ.zárubne do SDK 80 Ľ do UA profil.   alebo jej ekvivalent napr.KNAUF </t>
  </si>
  <si>
    <t>Vysprávky stien do 10% pred maľovaním</t>
  </si>
  <si>
    <t>Vysprávka stien po elektrikároch, páska, stierka, hr.malta, hr.omietka, jemn.omietka po elektro. ( 127,91 bm x 0,15m = 19,19 m2)</t>
  </si>
  <si>
    <t>B1 a B9</t>
  </si>
  <si>
    <t xml:space="preserve">B1 </t>
  </si>
  <si>
    <t>B 11</t>
  </si>
  <si>
    <t>Búranie priečok tehlových plných zelezobetónových alebo dutých hr. do 250 mm do výšky 4250 mm, odvoz sute do kontajneru a likvidácia odpadu - Vybúranie otvoru pre dvere 80/2000 do skladu pri kuchynke, oceľových zárubní</t>
  </si>
  <si>
    <t xml:space="preserve">Prisekanie rovných ostení, bez odstupu, po hrubom vybúraní otvorov, v murive tehl. na maltu ( </t>
  </si>
  <si>
    <t>B 11 a B4</t>
  </si>
  <si>
    <t>B 1 a B9</t>
  </si>
  <si>
    <t>KONŠTRUKCIE VODOROVNÉ - PODLAHY</t>
  </si>
  <si>
    <t>A22 a B2</t>
  </si>
  <si>
    <t xml:space="preserve">Penetrácia podkladu pred nanesením samonivelačného poteru a stierky   ( podesta 2,60 x 1,30 = 3,38m2 ,  2 ramená x 9 sch. x (  d:1,30 hl:0,3  v:0,15 ) </t>
  </si>
  <si>
    <t xml:space="preserve">Cementový samonivelačný poter hr. 1 vrstva do 5mm   </t>
  </si>
  <si>
    <t>Lepenie a vyťahovanie sokla PVC do výšky 6 - 8 cm</t>
  </si>
  <si>
    <t xml:space="preserve">D+M rohových schodových hrán (18 ks x dl.1,30m) </t>
  </si>
  <si>
    <t>Strhnutie schodových hrán s likvidáciou odpadu</t>
  </si>
  <si>
    <t>Demontáž pôvodnej podlahy PVC ( v schodišti ) s likvidáciou odpadu</t>
  </si>
  <si>
    <t xml:space="preserve">D+M vinylovej vodeodolnej podlahy hr.5mm bez ftalátov , lepená na schodišti </t>
  </si>
  <si>
    <t>PODLAHY VINYLOVÉ</t>
  </si>
  <si>
    <t>MAĽBY A NÁTERY</t>
  </si>
  <si>
    <t xml:space="preserve">Syntetický náter sokla v 1,05m </t>
  </si>
  <si>
    <t>Syntetický náter zárubní 80,90/1970</t>
  </si>
  <si>
    <t>Zápis z obhliadky  - VYSPRÁVKY PO ELEKTROINŠTALÁCII BUDOVA TJ</t>
  </si>
  <si>
    <t>dňA 15.3.2021  15,15 HOD</t>
  </si>
  <si>
    <t>Výška miestností</t>
  </si>
  <si>
    <t>2,50m</t>
  </si>
  <si>
    <t>1. POSCHODIE</t>
  </si>
  <si>
    <t xml:space="preserve">        Rozmery miestností</t>
  </si>
  <si>
    <t>m.č.</t>
  </si>
  <si>
    <t>Popis miestnosti</t>
  </si>
  <si>
    <t>Vysp.po el.</t>
  </si>
  <si>
    <t>Obklad</t>
  </si>
  <si>
    <t xml:space="preserve"> Sokel</t>
  </si>
  <si>
    <t>Strop v m2</t>
  </si>
  <si>
    <t>Steny v m2</t>
  </si>
  <si>
    <t>Maľby spolu</t>
  </si>
  <si>
    <t>Kazety</t>
  </si>
  <si>
    <t>Zárub. ks</t>
  </si>
  <si>
    <t>Okná</t>
  </si>
  <si>
    <t>Výška</t>
  </si>
  <si>
    <t>Dĺžka</t>
  </si>
  <si>
    <t>Šírka</t>
  </si>
  <si>
    <t>1.</t>
  </si>
  <si>
    <t>HOSTINEC</t>
  </si>
  <si>
    <t>x (žiadne)</t>
  </si>
  <si>
    <r>
      <rPr>
        <sz val="10"/>
        <rFont val="Calibri"/>
        <family val="2"/>
        <charset val="238"/>
        <scheme val="minor"/>
      </rPr>
      <t>kazety</t>
    </r>
    <r>
      <rPr>
        <sz val="10"/>
        <color theme="1"/>
        <rFont val="Calibri"/>
        <family val="2"/>
        <charset val="238"/>
        <scheme val="minor"/>
      </rPr>
      <t>+SDK</t>
    </r>
  </si>
  <si>
    <t>2+2</t>
  </si>
  <si>
    <t>4,60+4,16+</t>
  </si>
  <si>
    <t>Vysprávky spolu v bm</t>
  </si>
  <si>
    <t>maľ.strop</t>
  </si>
  <si>
    <t>maľ.steny</t>
  </si>
  <si>
    <t xml:space="preserve">     Spolu</t>
  </si>
  <si>
    <t>Dem.5ks</t>
  </si>
  <si>
    <t>5,3= 14,06</t>
  </si>
  <si>
    <t>2.</t>
  </si>
  <si>
    <t>SCHODIŠTE  - celé schodište je spracované v časti PRÍZEMIE</t>
  </si>
  <si>
    <t xml:space="preserve">   kazety</t>
  </si>
  <si>
    <t>3.</t>
  </si>
  <si>
    <r>
      <t xml:space="preserve">CHODBA </t>
    </r>
    <r>
      <rPr>
        <b/>
        <sz val="10"/>
        <color theme="1"/>
        <rFont val="Calibri"/>
        <family val="2"/>
        <charset val="238"/>
        <scheme val="minor"/>
      </rPr>
      <t>pred schodami</t>
    </r>
  </si>
  <si>
    <t>kazety</t>
  </si>
  <si>
    <t>4,2+2,65</t>
  </si>
  <si>
    <r>
      <rPr>
        <sz val="10"/>
        <color theme="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= 6,85</t>
    </r>
  </si>
  <si>
    <t>4.</t>
  </si>
  <si>
    <t>WC ŽENY</t>
  </si>
  <si>
    <t>v-1,50</t>
  </si>
  <si>
    <t xml:space="preserve">  SDK</t>
  </si>
  <si>
    <t>1,70+1,25</t>
  </si>
  <si>
    <t>chod.</t>
  </si>
  <si>
    <t>rozvádz.vyb. 0,71 x 0,71</t>
  </si>
  <si>
    <t>5.</t>
  </si>
  <si>
    <t>VÝLEVKA</t>
  </si>
  <si>
    <t>6.</t>
  </si>
  <si>
    <t>WC MUŽI</t>
  </si>
  <si>
    <t>v-2,10 pis</t>
  </si>
  <si>
    <t>7.</t>
  </si>
  <si>
    <t>SKLAD</t>
  </si>
  <si>
    <t>sieťka</t>
  </si>
  <si>
    <t>8.</t>
  </si>
  <si>
    <r>
      <rPr>
        <b/>
        <sz val="11"/>
        <color theme="1"/>
        <rFont val="Calibri"/>
        <family val="2"/>
        <charset val="238"/>
        <scheme val="minor"/>
      </rPr>
      <t>CHODBA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pred spol.miest.</t>
    </r>
  </si>
  <si>
    <t>9.</t>
  </si>
  <si>
    <t>SPOLOČ.MIESTNOSŤ</t>
  </si>
  <si>
    <t>zamurovať okno 2x</t>
  </si>
  <si>
    <t>10.</t>
  </si>
  <si>
    <t>SKLAD MALÝ</t>
  </si>
  <si>
    <t>Miestnosť vytvoriť - pre personál hostinca</t>
  </si>
  <si>
    <t>11.</t>
  </si>
  <si>
    <t>ROZHLASOVŇA-sklad</t>
  </si>
  <si>
    <t>zamurovať okno 1x</t>
  </si>
  <si>
    <t>Zamurovať a vybúrať dvere</t>
  </si>
  <si>
    <t>12.</t>
  </si>
  <si>
    <t>KUCHYNKA</t>
  </si>
  <si>
    <t>1,50x3,75</t>
  </si>
  <si>
    <t>13.</t>
  </si>
  <si>
    <t>CHODBIČKA</t>
  </si>
  <si>
    <t>14.</t>
  </si>
  <si>
    <t>KÚPEĽŇA</t>
  </si>
  <si>
    <t xml:space="preserve">       m2</t>
  </si>
  <si>
    <t>SPOLU ZA 1.POSCHODIE :</t>
  </si>
  <si>
    <t>15.</t>
  </si>
  <si>
    <t>TERASA  - nič</t>
  </si>
  <si>
    <t>PRÍZEMIE</t>
  </si>
  <si>
    <t>KAZETY</t>
  </si>
  <si>
    <t>MIEST.ROZHODCOV 1.</t>
  </si>
  <si>
    <t>Olej.sokel v:1,05 x 2,20</t>
  </si>
  <si>
    <t>MIEST.ROZHODCOV 2.</t>
  </si>
  <si>
    <t>MIEST.ROZHODCOV 3.</t>
  </si>
  <si>
    <t>MIEST.ROZHODCOV 4.</t>
  </si>
  <si>
    <t>CHODBIČ.PRED ROZHODC.</t>
  </si>
  <si>
    <t>Olej.sokel v:1,05 x obvod</t>
  </si>
  <si>
    <t>ŠATNE A</t>
  </si>
  <si>
    <t>SPRCHY AB</t>
  </si>
  <si>
    <t>2x dvierka pre vodu</t>
  </si>
  <si>
    <t>20x20</t>
  </si>
  <si>
    <t>CHODBA A B</t>
  </si>
  <si>
    <t>ŠATNE B</t>
  </si>
  <si>
    <t>1,20x4,38</t>
  </si>
  <si>
    <t>1,5xobvod</t>
  </si>
  <si>
    <t>21.</t>
  </si>
  <si>
    <t>HLAV.CHODBA-vstup</t>
  </si>
  <si>
    <t>22.</t>
  </si>
  <si>
    <t>SCHODY</t>
  </si>
  <si>
    <t>Olej.sokel v:1,90 2xrameno</t>
  </si>
  <si>
    <t>rozvádz.vyb. 0,83 x 0,84</t>
  </si>
  <si>
    <t>ROZVODŇA POD SCHODAMI</t>
  </si>
  <si>
    <t xml:space="preserve">Vyspraviť po vybratí a doplnení rozvádzača </t>
  </si>
  <si>
    <t>cca</t>
  </si>
  <si>
    <t>spolu</t>
  </si>
  <si>
    <t>OMIETKA</t>
  </si>
  <si>
    <t>strop nevyspravovať len vymaľovať</t>
  </si>
  <si>
    <t>WC PRE VEREJNOSŤ - vyspraviť po elektrikároch vymaľovať</t>
  </si>
  <si>
    <t>KOMPLETNÁ PRESTAVBA - PRIPRAVIŤ PROJEKTOVÚ DOKUMENTÁCIU NA PRESTAVBU</t>
  </si>
  <si>
    <t>ŠATNE C</t>
  </si>
  <si>
    <t>ŠATNE D</t>
  </si>
  <si>
    <t>1,20x3,40</t>
  </si>
  <si>
    <t>1,20x2,94</t>
  </si>
  <si>
    <t>16.</t>
  </si>
  <si>
    <t>SPRCHY C D</t>
  </si>
  <si>
    <t>1,50 x2,90</t>
  </si>
  <si>
    <t>2 x 4,45</t>
  </si>
  <si>
    <t>17.</t>
  </si>
  <si>
    <t>KANCELÁRIA TJ</t>
  </si>
  <si>
    <t>18.</t>
  </si>
  <si>
    <t>SKLAD "LEGO"</t>
  </si>
  <si>
    <t>19.</t>
  </si>
  <si>
    <t>WC  PRE KANC.TJ</t>
  </si>
  <si>
    <t>20.</t>
  </si>
  <si>
    <t xml:space="preserve">SKLAD </t>
  </si>
  <si>
    <t>SPOLU ZA PRÍZEMIE :</t>
  </si>
  <si>
    <t>ks zárub.</t>
  </si>
  <si>
    <t>Výmera</t>
  </si>
  <si>
    <t>SPOLU ZA BUDOVU :</t>
  </si>
  <si>
    <t>POPIS priestorov</t>
  </si>
  <si>
    <t>Sokel v</t>
  </si>
  <si>
    <t xml:space="preserve">Strop v </t>
  </si>
  <si>
    <t xml:space="preserve">Steny v </t>
  </si>
  <si>
    <t>Oceľ.zárub.</t>
  </si>
  <si>
    <t>náter ks</t>
  </si>
  <si>
    <t>výmena</t>
  </si>
  <si>
    <t>FASÁDNE VÝPLNE - VCHODOVÉ DVERE</t>
  </si>
  <si>
    <t>FASÁDNE VÝPLNE - OKNÁ</t>
  </si>
  <si>
    <t>FASÁDNE VÝPLNE OTVOROV</t>
  </si>
  <si>
    <t xml:space="preserve">KONŠTRUKCIE VODOROVNÉ - PODLAHY </t>
  </si>
  <si>
    <t>D+M Okno plastové biele 1200x 600 mm, 1x otváravo sklopné, bez vyspravenia ostenia (všetky pôvodné okná vymeniť na 1.poschodí )</t>
  </si>
  <si>
    <t>Vybúranie pôvodných okien 1200/1200 8ks a 1200/600 2ks, likvidácia</t>
  </si>
  <si>
    <t>Demonáž pôvodných parapetov a SDK platní 1200 x 1200 pred  zamurovaním  okien</t>
  </si>
  <si>
    <t>J. CENA [EUR bez DPH]</t>
  </si>
  <si>
    <t>CENA CELKOM [EUR bez DPH]</t>
  </si>
  <si>
    <t>EUR bez DPH</t>
  </si>
  <si>
    <t>DPH</t>
  </si>
  <si>
    <t>EUR s DPH</t>
  </si>
  <si>
    <t>Celková cena</t>
  </si>
  <si>
    <t>Identifikačné údaje uchádzača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</si>
</sst>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\ &quot;€&quot;"/>
    <numFmt numFmtId="166" formatCode="_-&quot;€&quot;\ * #,##0.00_-;_-&quot;€&quot;\ * #,##0.00\-;_-&quot;€&quot;\ * &quot;-&quot;??_-;_-@_-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8"/>
      <name val="MS Sans Serif"/>
      <family val="2"/>
      <charset val="1"/>
    </font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Helv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MS Sans Serif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FF"/>
      <name val="Arial Narrow"/>
      <family val="2"/>
      <charset val="238"/>
    </font>
    <font>
      <sz val="9"/>
      <color rgb="FF794100"/>
      <name val="Verdana"/>
      <family val="2"/>
      <charset val="238"/>
    </font>
    <font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rgb="FFFF66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96969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7" fillId="0" borderId="0">
      <alignment vertical="top" wrapText="1"/>
      <protection locked="0"/>
    </xf>
    <xf numFmtId="0" fontId="8" fillId="0" borderId="0"/>
    <xf numFmtId="0" fontId="10" fillId="0" borderId="0"/>
    <xf numFmtId="0" fontId="10" fillId="0" borderId="0"/>
    <xf numFmtId="0" fontId="10" fillId="0" borderId="0"/>
    <xf numFmtId="166" fontId="11" fillId="0" borderId="0" applyFont="0" applyFill="0" applyBorder="0" applyAlignment="0" applyProtection="0">
      <alignment vertical="top"/>
    </xf>
    <xf numFmtId="0" fontId="9" fillId="0" borderId="0"/>
    <xf numFmtId="0" fontId="12" fillId="0" borderId="0"/>
    <xf numFmtId="0" fontId="1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9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13" applyNumberFormat="0" applyAlignment="0" applyProtection="0"/>
    <xf numFmtId="0" fontId="17" fillId="4" borderId="0" applyNumberFormat="0" applyBorder="0" applyAlignment="0" applyProtection="0"/>
    <xf numFmtId="0" fontId="26" fillId="8" borderId="8" applyNumberFormat="0" applyAlignment="0" applyProtection="0"/>
    <xf numFmtId="0" fontId="25" fillId="22" borderId="13" applyNumberFormat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/>
    <xf numFmtId="0" fontId="10" fillId="0" borderId="0"/>
    <xf numFmtId="0" fontId="15" fillId="24" borderId="15" applyNumberFormat="0" applyFont="0" applyAlignment="0" applyProtection="0"/>
    <xf numFmtId="0" fontId="31" fillId="21" borderId="16" applyNumberFormat="0" applyAlignment="0" applyProtection="0"/>
    <xf numFmtId="0" fontId="27" fillId="0" borderId="14" applyNumberFormat="0" applyFill="0" applyAlignment="0" applyProtection="0"/>
    <xf numFmtId="0" fontId="21" fillId="5" borderId="0" applyNumberFormat="0" applyBorder="0" applyAlignment="0" applyProtection="0"/>
    <xf numFmtId="0" fontId="30" fillId="0" borderId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0" fillId="0" borderId="0"/>
    <xf numFmtId="0" fontId="33" fillId="0" borderId="0" applyAlignment="0">
      <alignment vertical="top" wrapText="1"/>
      <protection locked="0"/>
    </xf>
    <xf numFmtId="0" fontId="42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165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0" fontId="2" fillId="0" borderId="2" xfId="2" applyFont="1" applyBorder="1" applyAlignment="1" applyProtection="1">
      <alignment horizontal="left" vertical="center" wrapText="1"/>
      <protection locked="0"/>
    </xf>
    <xf numFmtId="165" fontId="6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/>
    </xf>
    <xf numFmtId="0" fontId="2" fillId="26" borderId="2" xfId="2" applyFont="1" applyFill="1" applyBorder="1" applyAlignment="1" applyProtection="1">
      <alignment horizontal="left" vertical="center" wrapText="1"/>
      <protection locked="0"/>
    </xf>
    <xf numFmtId="165" fontId="2" fillId="26" borderId="2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5" fontId="36" fillId="0" borderId="0" xfId="0" applyNumberFormat="1" applyFont="1" applyBorder="1"/>
    <xf numFmtId="0" fontId="1" fillId="26" borderId="2" xfId="0" applyFont="1" applyFill="1" applyBorder="1" applyAlignment="1">
      <alignment horizontal="center" vertical="center"/>
    </xf>
    <xf numFmtId="0" fontId="2" fillId="26" borderId="2" xfId="0" applyFont="1" applyFill="1" applyBorder="1" applyAlignment="1" applyProtection="1">
      <alignment horizontal="left" vertical="center" wrapText="1"/>
      <protection locked="0"/>
    </xf>
    <xf numFmtId="165" fontId="1" fillId="26" borderId="2" xfId="0" applyNumberFormat="1" applyFont="1" applyFill="1" applyBorder="1" applyAlignment="1">
      <alignment horizontal="center" vertical="center"/>
    </xf>
    <xf numFmtId="0" fontId="40" fillId="0" borderId="0" xfId="0" applyFont="1"/>
    <xf numFmtId="165" fontId="1" fillId="0" borderId="2" xfId="0" applyNumberFormat="1" applyFont="1" applyFill="1" applyBorder="1" applyAlignment="1">
      <alignment horizontal="center" vertical="center"/>
    </xf>
    <xf numFmtId="0" fontId="42" fillId="0" borderId="0" xfId="100" applyAlignment="1" applyProtection="1">
      <alignment horizontal="left" wrapText="1"/>
    </xf>
    <xf numFmtId="0" fontId="42" fillId="0" borderId="0" xfId="100" applyAlignment="1" applyProtection="1">
      <alignment horizontal="center" wrapText="1"/>
    </xf>
    <xf numFmtId="0" fontId="41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/>
    <xf numFmtId="0" fontId="0" fillId="0" borderId="21" xfId="0" applyBorder="1"/>
    <xf numFmtId="0" fontId="0" fillId="0" borderId="6" xfId="0" applyBorder="1"/>
    <xf numFmtId="0" fontId="0" fillId="0" borderId="7" xfId="0" applyBorder="1"/>
    <xf numFmtId="0" fontId="0" fillId="0" borderId="22" xfId="0" applyBorder="1"/>
    <xf numFmtId="0" fontId="43" fillId="0" borderId="22" xfId="0" applyFont="1" applyBorder="1"/>
    <xf numFmtId="0" fontId="38" fillId="0" borderId="22" xfId="0" applyFont="1" applyBorder="1"/>
    <xf numFmtId="0" fontId="44" fillId="0" borderId="23" xfId="0" applyFont="1" applyBorder="1"/>
    <xf numFmtId="0" fontId="44" fillId="0" borderId="24" xfId="0" applyFont="1" applyBorder="1"/>
    <xf numFmtId="0" fontId="44" fillId="27" borderId="25" xfId="0" applyFont="1" applyFill="1" applyBorder="1"/>
    <xf numFmtId="4" fontId="44" fillId="27" borderId="26" xfId="0" applyNumberFormat="1" applyFont="1" applyFill="1" applyBorder="1"/>
    <xf numFmtId="4" fontId="44" fillId="27" borderId="27" xfId="0" applyNumberFormat="1" applyFont="1" applyFill="1" applyBorder="1"/>
    <xf numFmtId="0" fontId="45" fillId="28" borderId="28" xfId="0" applyFont="1" applyFill="1" applyBorder="1" applyAlignment="1">
      <alignment horizontal="center"/>
    </xf>
    <xf numFmtId="0" fontId="0" fillId="0" borderId="23" xfId="0" applyBorder="1"/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4" fontId="44" fillId="0" borderId="30" xfId="0" applyNumberFormat="1" applyFont="1" applyBorder="1" applyAlignment="1">
      <alignment horizontal="center"/>
    </xf>
    <xf numFmtId="0" fontId="44" fillId="0" borderId="31" xfId="0" applyFont="1" applyBorder="1"/>
    <xf numFmtId="0" fontId="44" fillId="0" borderId="32" xfId="0" applyFont="1" applyBorder="1"/>
    <xf numFmtId="0" fontId="44" fillId="0" borderId="33" xfId="0" applyFont="1" applyBorder="1"/>
    <xf numFmtId="4" fontId="44" fillId="0" borderId="30" xfId="0" applyNumberFormat="1" applyFont="1" applyBorder="1"/>
    <xf numFmtId="4" fontId="44" fillId="0" borderId="32" xfId="0" applyNumberFormat="1" applyFont="1" applyBorder="1"/>
    <xf numFmtId="0" fontId="47" fillId="28" borderId="34" xfId="0" applyFont="1" applyFill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4" fontId="44" fillId="0" borderId="3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" fontId="44" fillId="0" borderId="2" xfId="0" applyNumberFormat="1" applyFont="1" applyBorder="1" applyAlignment="1">
      <alignment horizontal="center"/>
    </xf>
    <xf numFmtId="0" fontId="44" fillId="0" borderId="5" xfId="0" applyFont="1" applyBorder="1"/>
    <xf numFmtId="0" fontId="44" fillId="0" borderId="35" xfId="0" applyFont="1" applyBorder="1"/>
    <xf numFmtId="0" fontId="44" fillId="27" borderId="36" xfId="0" applyFont="1" applyFill="1" applyBorder="1"/>
    <xf numFmtId="0" fontId="44" fillId="27" borderId="2" xfId="0" applyFont="1" applyFill="1" applyBorder="1"/>
    <xf numFmtId="0" fontId="44" fillId="27" borderId="35" xfId="0" applyFont="1" applyFill="1" applyBorder="1"/>
    <xf numFmtId="0" fontId="44" fillId="0" borderId="7" xfId="0" applyFont="1" applyFill="1" applyBorder="1"/>
    <xf numFmtId="0" fontId="44" fillId="0" borderId="2" xfId="0" applyFont="1" applyBorder="1" applyAlignment="1">
      <alignment horizontal="center"/>
    </xf>
    <xf numFmtId="4" fontId="44" fillId="0" borderId="36" xfId="0" applyNumberFormat="1" applyFont="1" applyBorder="1" applyAlignment="1">
      <alignment horizontal="center"/>
    </xf>
    <xf numFmtId="4" fontId="35" fillId="0" borderId="2" xfId="0" applyNumberFormat="1" applyFont="1" applyBorder="1" applyAlignment="1">
      <alignment horizontal="left"/>
    </xf>
    <xf numFmtId="0" fontId="44" fillId="27" borderId="36" xfId="0" applyFont="1" applyFill="1" applyBorder="1" applyAlignment="1">
      <alignment horizontal="center"/>
    </xf>
    <xf numFmtId="4" fontId="44" fillId="27" borderId="2" xfId="0" applyNumberFormat="1" applyFont="1" applyFill="1" applyBorder="1" applyAlignment="1">
      <alignment horizontal="center"/>
    </xf>
    <xf numFmtId="4" fontId="48" fillId="27" borderId="35" xfId="0" applyNumberFormat="1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4" fillId="0" borderId="36" xfId="0" applyFont="1" applyBorder="1"/>
    <xf numFmtId="4" fontId="44" fillId="0" borderId="2" xfId="0" applyNumberFormat="1" applyFont="1" applyBorder="1"/>
    <xf numFmtId="4" fontId="44" fillId="0" borderId="35" xfId="0" applyNumberFormat="1" applyFont="1" applyBorder="1"/>
    <xf numFmtId="0" fontId="44" fillId="0" borderId="7" xfId="0" applyFont="1" applyBorder="1"/>
    <xf numFmtId="0" fontId="0" fillId="0" borderId="37" xfId="0" applyBorder="1"/>
    <xf numFmtId="4" fontId="44" fillId="0" borderId="37" xfId="0" applyNumberFormat="1" applyFont="1" applyBorder="1" applyAlignment="1">
      <alignment horizontal="center"/>
    </xf>
    <xf numFmtId="0" fontId="44" fillId="0" borderId="38" xfId="0" applyFont="1" applyBorder="1"/>
    <xf numFmtId="0" fontId="44" fillId="0" borderId="39" xfId="0" applyFont="1" applyBorder="1"/>
    <xf numFmtId="0" fontId="44" fillId="0" borderId="40" xfId="0" applyFont="1" applyBorder="1"/>
    <xf numFmtId="4" fontId="44" fillId="0" borderId="37" xfId="0" applyNumberFormat="1" applyFont="1" applyBorder="1"/>
    <xf numFmtId="4" fontId="44" fillId="0" borderId="39" xfId="0" applyNumberFormat="1" applyFont="1" applyBorder="1"/>
    <xf numFmtId="0" fontId="44" fillId="0" borderId="41" xfId="0" applyFont="1" applyBorder="1"/>
    <xf numFmtId="0" fontId="44" fillId="0" borderId="37" xfId="0" applyFont="1" applyBorder="1" applyAlignment="1">
      <alignment horizontal="center"/>
    </xf>
    <xf numFmtId="4" fontId="44" fillId="0" borderId="40" xfId="0" applyNumberFormat="1" applyFont="1" applyBorder="1" applyAlignment="1">
      <alignment horizontal="center"/>
    </xf>
    <xf numFmtId="0" fontId="35" fillId="25" borderId="42" xfId="0" applyFont="1" applyFill="1" applyBorder="1" applyAlignment="1">
      <alignment horizontal="center" vertical="center"/>
    </xf>
    <xf numFmtId="0" fontId="35" fillId="25" borderId="42" xfId="0" applyFont="1" applyFill="1" applyBorder="1"/>
    <xf numFmtId="4" fontId="44" fillId="25" borderId="42" xfId="0" applyNumberFormat="1" applyFont="1" applyFill="1" applyBorder="1" applyAlignment="1">
      <alignment horizontal="center"/>
    </xf>
    <xf numFmtId="0" fontId="44" fillId="25" borderId="43" xfId="0" applyFont="1" applyFill="1" applyBorder="1"/>
    <xf numFmtId="0" fontId="44" fillId="25" borderId="44" xfId="0" applyFont="1" applyFill="1" applyBorder="1"/>
    <xf numFmtId="0" fontId="44" fillId="25" borderId="45" xfId="0" applyFont="1" applyFill="1" applyBorder="1"/>
    <xf numFmtId="4" fontId="44" fillId="25" borderId="46" xfId="0" applyNumberFormat="1" applyFont="1" applyFill="1" applyBorder="1"/>
    <xf numFmtId="4" fontId="44" fillId="25" borderId="47" xfId="0" applyNumberFormat="1" applyFont="1" applyFill="1" applyBorder="1"/>
    <xf numFmtId="0" fontId="44" fillId="28" borderId="48" xfId="0" applyFont="1" applyFill="1" applyBorder="1"/>
    <xf numFmtId="0" fontId="44" fillId="25" borderId="42" xfId="0" applyFont="1" applyFill="1" applyBorder="1" applyAlignment="1">
      <alignment horizontal="center"/>
    </xf>
    <xf numFmtId="4" fontId="44" fillId="25" borderId="45" xfId="0" applyNumberFormat="1" applyFont="1" applyFill="1" applyBorder="1" applyAlignment="1">
      <alignment horizontal="center"/>
    </xf>
    <xf numFmtId="0" fontId="35" fillId="0" borderId="49" xfId="0" applyFont="1" applyBorder="1" applyAlignment="1">
      <alignment horizontal="center" vertical="center"/>
    </xf>
    <xf numFmtId="0" fontId="35" fillId="0" borderId="49" xfId="0" applyFont="1" applyBorder="1"/>
    <xf numFmtId="4" fontId="44" fillId="0" borderId="49" xfId="0" applyNumberFormat="1" applyFont="1" applyBorder="1" applyAlignment="1">
      <alignment horizontal="center"/>
    </xf>
    <xf numFmtId="0" fontId="44" fillId="0" borderId="50" xfId="0" applyFont="1" applyBorder="1"/>
    <xf numFmtId="0" fontId="44" fillId="0" borderId="51" xfId="0" applyFont="1" applyBorder="1"/>
    <xf numFmtId="0" fontId="46" fillId="28" borderId="52" xfId="0" applyFont="1" applyFill="1" applyBorder="1" applyAlignment="1">
      <alignment horizontal="center"/>
    </xf>
    <xf numFmtId="0" fontId="45" fillId="28" borderId="53" xfId="0" applyFont="1" applyFill="1" applyBorder="1" applyAlignment="1">
      <alignment horizontal="center"/>
    </xf>
    <xf numFmtId="0" fontId="44" fillId="0" borderId="50" xfId="0" applyFont="1" applyBorder="1" applyAlignment="1">
      <alignment horizontal="center"/>
    </xf>
    <xf numFmtId="4" fontId="44" fillId="0" borderId="52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/>
    <xf numFmtId="4" fontId="0" fillId="0" borderId="49" xfId="0" applyNumberFormat="1" applyBorder="1" applyAlignment="1">
      <alignment horizontal="center"/>
    </xf>
    <xf numFmtId="0" fontId="44" fillId="0" borderId="19" xfId="0" applyFont="1" applyBorder="1"/>
    <xf numFmtId="0" fontId="44" fillId="0" borderId="54" xfId="0" applyFont="1" applyBorder="1"/>
    <xf numFmtId="0" fontId="44" fillId="0" borderId="28" xfId="0" applyFont="1" applyFill="1" applyBorder="1"/>
    <xf numFmtId="0" fontId="44" fillId="0" borderId="4" xfId="0" applyFont="1" applyBorder="1" applyAlignment="1">
      <alignment horizontal="center"/>
    </xf>
    <xf numFmtId="4" fontId="44" fillId="0" borderId="55" xfId="0" applyNumberFormat="1" applyFont="1" applyBorder="1" applyAlignment="1">
      <alignment horizontal="center"/>
    </xf>
    <xf numFmtId="4" fontId="44" fillId="0" borderId="4" xfId="0" applyNumberFormat="1" applyFont="1" applyBorder="1" applyAlignment="1">
      <alignment horizontal="center"/>
    </xf>
    <xf numFmtId="4" fontId="46" fillId="0" borderId="4" xfId="0" applyNumberFormat="1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2" xfId="0" applyFont="1" applyBorder="1"/>
    <xf numFmtId="4" fontId="46" fillId="0" borderId="2" xfId="0" applyNumberFormat="1" applyFont="1" applyBorder="1" applyAlignment="1">
      <alignment horizontal="center"/>
    </xf>
    <xf numFmtId="0" fontId="34" fillId="0" borderId="2" xfId="0" applyFont="1" applyBorder="1"/>
    <xf numFmtId="0" fontId="51" fillId="0" borderId="2" xfId="0" applyFont="1" applyBorder="1"/>
    <xf numFmtId="0" fontId="52" fillId="29" borderId="18" xfId="0" applyFont="1" applyFill="1" applyBorder="1" applyAlignment="1">
      <alignment horizontal="center" vertical="center"/>
    </xf>
    <xf numFmtId="0" fontId="52" fillId="29" borderId="18" xfId="0" applyFont="1" applyFill="1" applyBorder="1" applyAlignment="1">
      <alignment horizontal="left"/>
    </xf>
    <xf numFmtId="4" fontId="44" fillId="0" borderId="18" xfId="0" applyNumberFormat="1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56" xfId="0" applyFont="1" applyBorder="1"/>
    <xf numFmtId="0" fontId="44" fillId="0" borderId="18" xfId="0" applyFont="1" applyBorder="1" applyAlignment="1">
      <alignment horizontal="center"/>
    </xf>
    <xf numFmtId="0" fontId="44" fillId="0" borderId="17" xfId="0" applyFont="1" applyBorder="1"/>
    <xf numFmtId="4" fontId="44" fillId="0" borderId="57" xfId="0" applyNumberFormat="1" applyFont="1" applyBorder="1" applyAlignment="1">
      <alignment horizontal="center"/>
    </xf>
    <xf numFmtId="0" fontId="44" fillId="0" borderId="49" xfId="0" applyFont="1" applyBorder="1"/>
    <xf numFmtId="0" fontId="44" fillId="0" borderId="54" xfId="0" applyFont="1" applyBorder="1" applyAlignment="1">
      <alignment horizontal="center"/>
    </xf>
    <xf numFmtId="0" fontId="44" fillId="27" borderId="55" xfId="0" applyFont="1" applyFill="1" applyBorder="1" applyAlignment="1">
      <alignment horizontal="center"/>
    </xf>
    <xf numFmtId="4" fontId="44" fillId="27" borderId="4" xfId="0" applyNumberFormat="1" applyFont="1" applyFill="1" applyBorder="1" applyAlignment="1">
      <alignment horizontal="center"/>
    </xf>
    <xf numFmtId="4" fontId="48" fillId="27" borderId="54" xfId="0" applyNumberFormat="1" applyFont="1" applyFill="1" applyBorder="1" applyAlignment="1">
      <alignment horizontal="center"/>
    </xf>
    <xf numFmtId="0" fontId="44" fillId="0" borderId="4" xfId="0" applyFont="1" applyBorder="1"/>
    <xf numFmtId="0" fontId="44" fillId="0" borderId="49" xfId="0" applyFont="1" applyBorder="1" applyAlignment="1">
      <alignment horizontal="center"/>
    </xf>
    <xf numFmtId="4" fontId="44" fillId="0" borderId="49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58" xfId="0" applyFont="1" applyBorder="1"/>
    <xf numFmtId="4" fontId="0" fillId="0" borderId="2" xfId="0" applyNumberFormat="1" applyFont="1" applyBorder="1"/>
    <xf numFmtId="4" fontId="0" fillId="0" borderId="59" xfId="0" applyNumberFormat="1" applyBorder="1"/>
    <xf numFmtId="0" fontId="44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4" fontId="35" fillId="0" borderId="18" xfId="0" applyNumberFormat="1" applyFont="1" applyBorder="1" applyAlignment="1">
      <alignment horizontal="left"/>
    </xf>
    <xf numFmtId="0" fontId="44" fillId="0" borderId="60" xfId="0" applyFont="1" applyBorder="1"/>
    <xf numFmtId="0" fontId="44" fillId="27" borderId="57" xfId="0" applyFont="1" applyFill="1" applyBorder="1" applyAlignment="1">
      <alignment horizontal="center"/>
    </xf>
    <xf numFmtId="4" fontId="44" fillId="27" borderId="18" xfId="0" applyNumberFormat="1" applyFont="1" applyFill="1" applyBorder="1" applyAlignment="1">
      <alignment horizontal="center"/>
    </xf>
    <xf numFmtId="4" fontId="48" fillId="27" borderId="60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9" xfId="0" applyBorder="1"/>
    <xf numFmtId="0" fontId="44" fillId="27" borderId="52" xfId="0" applyFont="1" applyFill="1" applyBorder="1" applyAlignment="1">
      <alignment horizontal="center"/>
    </xf>
    <xf numFmtId="4" fontId="44" fillId="27" borderId="49" xfId="0" applyNumberFormat="1" applyFont="1" applyFill="1" applyBorder="1" applyAlignment="1">
      <alignment horizontal="center"/>
    </xf>
    <xf numFmtId="4" fontId="48" fillId="27" borderId="51" xfId="0" applyNumberFormat="1" applyFont="1" applyFill="1" applyBorder="1" applyAlignment="1">
      <alignment horizontal="center"/>
    </xf>
    <xf numFmtId="0" fontId="44" fillId="29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6" fillId="28" borderId="55" xfId="0" applyFont="1" applyFill="1" applyBorder="1" applyAlignment="1">
      <alignment horizontal="center"/>
    </xf>
    <xf numFmtId="4" fontId="45" fillId="0" borderId="54" xfId="0" applyNumberFormat="1" applyFont="1" applyBorder="1" applyAlignment="1">
      <alignment horizontal="center"/>
    </xf>
    <xf numFmtId="4" fontId="44" fillId="0" borderId="4" xfId="0" applyNumberFormat="1" applyFont="1" applyFill="1" applyBorder="1" applyAlignment="1">
      <alignment horizontal="center"/>
    </xf>
    <xf numFmtId="0" fontId="44" fillId="0" borderId="57" xfId="0" applyFont="1" applyBorder="1"/>
    <xf numFmtId="4" fontId="44" fillId="0" borderId="18" xfId="0" applyNumberFormat="1" applyFont="1" applyBorder="1"/>
    <xf numFmtId="4" fontId="44" fillId="0" borderId="60" xfId="0" applyNumberFormat="1" applyFont="1" applyBorder="1"/>
    <xf numFmtId="0" fontId="44" fillId="0" borderId="61" xfId="0" applyFont="1" applyBorder="1"/>
    <xf numFmtId="0" fontId="0" fillId="0" borderId="18" xfId="0" applyBorder="1"/>
    <xf numFmtId="4" fontId="46" fillId="0" borderId="49" xfId="0" applyNumberFormat="1" applyFont="1" applyBorder="1" applyAlignment="1">
      <alignment horizontal="center"/>
    </xf>
    <xf numFmtId="4" fontId="45" fillId="0" borderId="51" xfId="0" applyNumberFormat="1" applyFont="1" applyBorder="1" applyAlignment="1">
      <alignment horizontal="center"/>
    </xf>
    <xf numFmtId="0" fontId="53" fillId="0" borderId="2" xfId="0" applyFont="1" applyBorder="1"/>
    <xf numFmtId="4" fontId="35" fillId="0" borderId="37" xfId="0" applyNumberFormat="1" applyFont="1" applyBorder="1" applyAlignment="1">
      <alignment horizontal="left"/>
    </xf>
    <xf numFmtId="0" fontId="0" fillId="30" borderId="46" xfId="0" applyFill="1" applyBorder="1" applyAlignment="1">
      <alignment horizontal="center" vertical="center"/>
    </xf>
    <xf numFmtId="0" fontId="0" fillId="30" borderId="46" xfId="0" applyFont="1" applyFill="1" applyBorder="1"/>
    <xf numFmtId="4" fontId="51" fillId="30" borderId="46" xfId="0" applyNumberFormat="1" applyFont="1" applyFill="1" applyBorder="1" applyAlignment="1">
      <alignment horizontal="left"/>
    </xf>
    <xf numFmtId="0" fontId="44" fillId="30" borderId="62" xfId="0" applyFont="1" applyFill="1" applyBorder="1"/>
    <xf numFmtId="0" fontId="44" fillId="30" borderId="47" xfId="0" applyFont="1" applyFill="1" applyBorder="1"/>
    <xf numFmtId="0" fontId="44" fillId="30" borderId="63" xfId="0" applyFont="1" applyFill="1" applyBorder="1"/>
    <xf numFmtId="4" fontId="44" fillId="30" borderId="46" xfId="0" applyNumberFormat="1" applyFont="1" applyFill="1" applyBorder="1"/>
    <xf numFmtId="4" fontId="44" fillId="30" borderId="47" xfId="0" applyNumberFormat="1" applyFont="1" applyFill="1" applyBorder="1"/>
    <xf numFmtId="0" fontId="44" fillId="30" borderId="48" xfId="0" applyFont="1" applyFill="1" applyBorder="1"/>
    <xf numFmtId="0" fontId="44" fillId="30" borderId="46" xfId="0" applyFont="1" applyFill="1" applyBorder="1" applyAlignment="1">
      <alignment horizontal="center"/>
    </xf>
    <xf numFmtId="4" fontId="44" fillId="30" borderId="63" xfId="0" applyNumberFormat="1" applyFont="1" applyFill="1" applyBorder="1" applyAlignment="1">
      <alignment horizontal="center"/>
    </xf>
    <xf numFmtId="4" fontId="44" fillId="30" borderId="46" xfId="0" applyNumberFormat="1" applyFont="1" applyFill="1" applyBorder="1" applyAlignment="1">
      <alignment horizontal="center"/>
    </xf>
    <xf numFmtId="0" fontId="34" fillId="0" borderId="37" xfId="0" applyFont="1" applyBorder="1"/>
    <xf numFmtId="0" fontId="44" fillId="0" borderId="38" xfId="0" applyFont="1" applyBorder="1" applyAlignment="1">
      <alignment horizontal="center"/>
    </xf>
    <xf numFmtId="0" fontId="44" fillId="0" borderId="55" xfId="0" applyFont="1" applyFill="1" applyBorder="1" applyAlignment="1">
      <alignment horizontal="center"/>
    </xf>
    <xf numFmtId="4" fontId="48" fillId="0" borderId="54" xfId="0" applyNumberFormat="1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4" fillId="0" borderId="41" xfId="0" applyFont="1" applyFill="1" applyBorder="1"/>
    <xf numFmtId="0" fontId="44" fillId="0" borderId="37" xfId="0" applyFont="1" applyBorder="1"/>
    <xf numFmtId="0" fontId="0" fillId="0" borderId="64" xfId="0" applyBorder="1" applyAlignment="1">
      <alignment horizontal="center" vertical="center"/>
    </xf>
    <xf numFmtId="0" fontId="0" fillId="0" borderId="64" xfId="0" applyBorder="1"/>
    <xf numFmtId="0" fontId="44" fillId="0" borderId="64" xfId="0" applyFont="1" applyBorder="1"/>
    <xf numFmtId="0" fontId="44" fillId="0" borderId="65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27" borderId="67" xfId="0" applyFont="1" applyFill="1" applyBorder="1" applyAlignment="1">
      <alignment horizontal="center"/>
    </xf>
    <xf numFmtId="4" fontId="44" fillId="27" borderId="64" xfId="0" applyNumberFormat="1" applyFont="1" applyFill="1" applyBorder="1" applyAlignment="1">
      <alignment horizontal="center"/>
    </xf>
    <xf numFmtId="4" fontId="48" fillId="27" borderId="66" xfId="0" applyNumberFormat="1" applyFont="1" applyFill="1" applyBorder="1" applyAlignment="1">
      <alignment horizontal="center"/>
    </xf>
    <xf numFmtId="0" fontId="44" fillId="0" borderId="18" xfId="0" applyFont="1" applyBorder="1"/>
    <xf numFmtId="0" fontId="44" fillId="0" borderId="64" xfId="0" applyFont="1" applyBorder="1" applyAlignment="1">
      <alignment horizontal="center"/>
    </xf>
    <xf numFmtId="4" fontId="44" fillId="0" borderId="67" xfId="0" applyNumberFormat="1" applyFont="1" applyBorder="1" applyAlignment="1">
      <alignment horizontal="center"/>
    </xf>
    <xf numFmtId="4" fontId="44" fillId="0" borderId="64" xfId="0" applyNumberFormat="1" applyFont="1" applyBorder="1" applyAlignment="1">
      <alignment horizontal="center"/>
    </xf>
    <xf numFmtId="0" fontId="35" fillId="0" borderId="68" xfId="0" applyFont="1" applyBorder="1"/>
    <xf numFmtId="4" fontId="48" fillId="0" borderId="46" xfId="0" applyNumberFormat="1" applyFont="1" applyBorder="1" applyAlignment="1">
      <alignment horizontal="center"/>
    </xf>
    <xf numFmtId="0" fontId="48" fillId="0" borderId="62" xfId="0" applyFont="1" applyBorder="1"/>
    <xf numFmtId="0" fontId="48" fillId="0" borderId="47" xfId="0" applyFont="1" applyBorder="1"/>
    <xf numFmtId="0" fontId="44" fillId="27" borderId="63" xfId="0" applyFont="1" applyFill="1" applyBorder="1"/>
    <xf numFmtId="4" fontId="44" fillId="27" borderId="46" xfId="0" applyNumberFormat="1" applyFont="1" applyFill="1" applyBorder="1" applyAlignment="1">
      <alignment horizontal="center"/>
    </xf>
    <xf numFmtId="4" fontId="48" fillId="27" borderId="47" xfId="0" applyNumberFormat="1" applyFont="1" applyFill="1" applyBorder="1" applyAlignment="1">
      <alignment horizontal="center"/>
    </xf>
    <xf numFmtId="0" fontId="48" fillId="28" borderId="48" xfId="0" applyFont="1" applyFill="1" applyBorder="1"/>
    <xf numFmtId="0" fontId="48" fillId="0" borderId="46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4" fontId="48" fillId="0" borderId="63" xfId="0" applyNumberFormat="1" applyFont="1" applyBorder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54" fillId="0" borderId="0" xfId="0" applyNumberFormat="1" applyFont="1" applyAlignment="1">
      <alignment horizontal="center"/>
    </xf>
    <xf numFmtId="4" fontId="38" fillId="0" borderId="22" xfId="0" applyNumberFormat="1" applyFont="1" applyBorder="1" applyAlignment="1">
      <alignment horizontal="center"/>
    </xf>
    <xf numFmtId="0" fontId="44" fillId="27" borderId="4" xfId="0" applyFont="1" applyFill="1" applyBorder="1" applyAlignment="1">
      <alignment horizontal="center"/>
    </xf>
    <xf numFmtId="4" fontId="48" fillId="27" borderId="4" xfId="0" applyNumberFormat="1" applyFont="1" applyFill="1" applyBorder="1" applyAlignment="1">
      <alignment horizontal="center"/>
    </xf>
    <xf numFmtId="0" fontId="55" fillId="0" borderId="2" xfId="0" applyFont="1" applyBorder="1"/>
    <xf numFmtId="0" fontId="44" fillId="31" borderId="2" xfId="0" applyFont="1" applyFill="1" applyBorder="1" applyAlignment="1">
      <alignment horizontal="center"/>
    </xf>
    <xf numFmtId="0" fontId="44" fillId="27" borderId="49" xfId="0" applyFont="1" applyFill="1" applyBorder="1" applyAlignment="1">
      <alignment horizontal="center"/>
    </xf>
    <xf numFmtId="4" fontId="48" fillId="27" borderId="49" xfId="0" applyNumberFormat="1" applyFont="1" applyFill="1" applyBorder="1" applyAlignment="1">
      <alignment horizontal="center"/>
    </xf>
    <xf numFmtId="0" fontId="38" fillId="0" borderId="4" xfId="0" applyFont="1" applyBorder="1"/>
    <xf numFmtId="4" fontId="44" fillId="27" borderId="4" xfId="0" applyNumberFormat="1" applyFont="1" applyFill="1" applyBorder="1"/>
    <xf numFmtId="0" fontId="44" fillId="31" borderId="2" xfId="0" applyFont="1" applyFill="1" applyBorder="1"/>
    <xf numFmtId="4" fontId="48" fillId="0" borderId="2" xfId="0" applyNumberFormat="1" applyFont="1" applyBorder="1"/>
    <xf numFmtId="0" fontId="48" fillId="28" borderId="2" xfId="0" applyFont="1" applyFill="1" applyBorder="1" applyAlignment="1">
      <alignment horizontal="center"/>
    </xf>
    <xf numFmtId="4" fontId="48" fillId="0" borderId="37" xfId="0" applyNumberFormat="1" applyFont="1" applyBorder="1"/>
    <xf numFmtId="0" fontId="35" fillId="0" borderId="2" xfId="0" applyFont="1" applyBorder="1"/>
    <xf numFmtId="0" fontId="35" fillId="0" borderId="37" xfId="0" applyFont="1" applyBorder="1"/>
    <xf numFmtId="0" fontId="0" fillId="30" borderId="4" xfId="0" applyFill="1" applyBorder="1" applyAlignment="1">
      <alignment horizontal="center" vertical="center"/>
    </xf>
    <xf numFmtId="0" fontId="0" fillId="30" borderId="4" xfId="0" applyFill="1" applyBorder="1"/>
    <xf numFmtId="0" fontId="44" fillId="27" borderId="2" xfId="0" applyFont="1" applyFill="1" applyBorder="1" applyAlignment="1">
      <alignment horizontal="center"/>
    </xf>
    <xf numFmtId="4" fontId="48" fillId="27" borderId="2" xfId="0" applyNumberFormat="1" applyFont="1" applyFill="1" applyBorder="1" applyAlignment="1">
      <alignment horizontal="center"/>
    </xf>
    <xf numFmtId="0" fontId="35" fillId="28" borderId="0" xfId="0" applyFont="1" applyFill="1" applyAlignment="1">
      <alignment horizontal="center"/>
    </xf>
    <xf numFmtId="0" fontId="0" fillId="25" borderId="4" xfId="0" applyFill="1" applyBorder="1" applyAlignment="1">
      <alignment horizontal="center" vertical="center"/>
    </xf>
    <xf numFmtId="0" fontId="0" fillId="25" borderId="4" xfId="0" applyFill="1" applyBorder="1"/>
    <xf numFmtId="0" fontId="44" fillId="25" borderId="2" xfId="0" applyFont="1" applyFill="1" applyBorder="1" applyAlignment="1">
      <alignment horizontal="center"/>
    </xf>
    <xf numFmtId="0" fontId="44" fillId="25" borderId="50" xfId="0" applyFont="1" applyFill="1" applyBorder="1"/>
    <xf numFmtId="0" fontId="44" fillId="25" borderId="19" xfId="0" applyFont="1" applyFill="1" applyBorder="1"/>
    <xf numFmtId="0" fontId="44" fillId="25" borderId="4" xfId="0" applyFont="1" applyFill="1" applyBorder="1" applyAlignment="1">
      <alignment horizontal="center"/>
    </xf>
    <xf numFmtId="4" fontId="44" fillId="25" borderId="4" xfId="0" applyNumberFormat="1" applyFont="1" applyFill="1" applyBorder="1" applyAlignment="1">
      <alignment horizontal="center"/>
    </xf>
    <xf numFmtId="4" fontId="48" fillId="25" borderId="4" xfId="0" applyNumberFormat="1" applyFont="1" applyFill="1" applyBorder="1" applyAlignment="1">
      <alignment horizontal="center"/>
    </xf>
    <xf numFmtId="4" fontId="44" fillId="32" borderId="55" xfId="0" applyNumberFormat="1" applyFont="1" applyFill="1" applyBorder="1" applyAlignment="1">
      <alignment horizontal="center"/>
    </xf>
    <xf numFmtId="4" fontId="44" fillId="32" borderId="4" xfId="0" applyNumberFormat="1" applyFont="1" applyFill="1" applyBorder="1" applyAlignment="1">
      <alignment horizontal="center"/>
    </xf>
    <xf numFmtId="0" fontId="0" fillId="33" borderId="2" xfId="0" applyFill="1" applyBorder="1" applyAlignment="1">
      <alignment horizontal="center" vertical="center"/>
    </xf>
    <xf numFmtId="0" fontId="51" fillId="0" borderId="37" xfId="0" applyFont="1" applyBorder="1"/>
    <xf numFmtId="0" fontId="38" fillId="30" borderId="4" xfId="0" applyFont="1" applyFill="1" applyBorder="1"/>
    <xf numFmtId="4" fontId="44" fillId="30" borderId="4" xfId="0" applyNumberFormat="1" applyFont="1" applyFill="1" applyBorder="1" applyAlignment="1">
      <alignment horizontal="center"/>
    </xf>
    <xf numFmtId="0" fontId="44" fillId="30" borderId="4" xfId="0" applyFont="1" applyFill="1" applyBorder="1"/>
    <xf numFmtId="4" fontId="44" fillId="0" borderId="4" xfId="0" applyNumberFormat="1" applyFont="1" applyBorder="1"/>
    <xf numFmtId="4" fontId="48" fillId="0" borderId="4" xfId="0" applyNumberFormat="1" applyFont="1" applyBorder="1"/>
    <xf numFmtId="0" fontId="0" fillId="30" borderId="2" xfId="0" applyFill="1" applyBorder="1" applyAlignment="1">
      <alignment horizontal="center" vertical="center"/>
    </xf>
    <xf numFmtId="0" fontId="56" fillId="30" borderId="2" xfId="0" applyFont="1" applyFill="1" applyBorder="1"/>
    <xf numFmtId="4" fontId="44" fillId="30" borderId="2" xfId="0" applyNumberFormat="1" applyFont="1" applyFill="1" applyBorder="1" applyAlignment="1">
      <alignment horizontal="center"/>
    </xf>
    <xf numFmtId="0" fontId="44" fillId="30" borderId="2" xfId="0" applyFont="1" applyFill="1" applyBorder="1"/>
    <xf numFmtId="0" fontId="0" fillId="30" borderId="18" xfId="0" applyFill="1" applyBorder="1" applyAlignment="1">
      <alignment horizontal="center" vertical="center"/>
    </xf>
    <xf numFmtId="0" fontId="34" fillId="30" borderId="18" xfId="0" applyFont="1" applyFill="1" applyBorder="1"/>
    <xf numFmtId="4" fontId="44" fillId="30" borderId="18" xfId="0" applyNumberFormat="1" applyFont="1" applyFill="1" applyBorder="1" applyAlignment="1">
      <alignment horizontal="center"/>
    </xf>
    <xf numFmtId="0" fontId="44" fillId="30" borderId="18" xfId="0" applyFont="1" applyFill="1" applyBorder="1"/>
    <xf numFmtId="4" fontId="48" fillId="0" borderId="18" xfId="0" applyNumberFormat="1" applyFont="1" applyBorder="1"/>
    <xf numFmtId="0" fontId="0" fillId="30" borderId="49" xfId="0" applyFill="1" applyBorder="1" applyAlignment="1">
      <alignment horizontal="center" vertical="center"/>
    </xf>
    <xf numFmtId="0" fontId="0" fillId="30" borderId="49" xfId="0" applyFill="1" applyBorder="1"/>
    <xf numFmtId="4" fontId="44" fillId="30" borderId="49" xfId="0" applyNumberFormat="1" applyFont="1" applyFill="1" applyBorder="1" applyAlignment="1">
      <alignment horizontal="center"/>
    </xf>
    <xf numFmtId="0" fontId="44" fillId="30" borderId="49" xfId="0" applyFont="1" applyFill="1" applyBorder="1"/>
    <xf numFmtId="4" fontId="44" fillId="30" borderId="49" xfId="0" applyNumberFormat="1" applyFont="1" applyFill="1" applyBorder="1"/>
    <xf numFmtId="4" fontId="48" fillId="30" borderId="49" xfId="0" applyNumberFormat="1" applyFont="1" applyFill="1" applyBorder="1"/>
    <xf numFmtId="0" fontId="44" fillId="30" borderId="49" xfId="0" applyFont="1" applyFill="1" applyBorder="1" applyAlignment="1">
      <alignment horizontal="center"/>
    </xf>
    <xf numFmtId="0" fontId="44" fillId="30" borderId="50" xfId="0" applyFont="1" applyFill="1" applyBorder="1"/>
    <xf numFmtId="4" fontId="44" fillId="30" borderId="52" xfId="0" applyNumberFormat="1" applyFont="1" applyFill="1" applyBorder="1" applyAlignment="1">
      <alignment horizontal="center"/>
    </xf>
    <xf numFmtId="0" fontId="34" fillId="30" borderId="2" xfId="0" applyFont="1" applyFill="1" applyBorder="1"/>
    <xf numFmtId="4" fontId="44" fillId="30" borderId="2" xfId="0" applyNumberFormat="1" applyFont="1" applyFill="1" applyBorder="1"/>
    <xf numFmtId="4" fontId="48" fillId="30" borderId="2" xfId="0" applyNumberFormat="1" applyFont="1" applyFill="1" applyBorder="1"/>
    <xf numFmtId="0" fontId="44" fillId="30" borderId="2" xfId="0" applyFont="1" applyFill="1" applyBorder="1" applyAlignment="1">
      <alignment horizontal="center"/>
    </xf>
    <xf numFmtId="0" fontId="44" fillId="30" borderId="5" xfId="0" applyFont="1" applyFill="1" applyBorder="1"/>
    <xf numFmtId="4" fontId="44" fillId="30" borderId="36" xfId="0" applyNumberFormat="1" applyFont="1" applyFill="1" applyBorder="1" applyAlignment="1">
      <alignment horizontal="center"/>
    </xf>
    <xf numFmtId="0" fontId="0" fillId="30" borderId="37" xfId="0" applyFill="1" applyBorder="1" applyAlignment="1">
      <alignment horizontal="center" vertical="center"/>
    </xf>
    <xf numFmtId="0" fontId="0" fillId="30" borderId="37" xfId="0" applyFill="1" applyBorder="1"/>
    <xf numFmtId="4" fontId="44" fillId="30" borderId="37" xfId="0" applyNumberFormat="1" applyFont="1" applyFill="1" applyBorder="1" applyAlignment="1">
      <alignment horizontal="center"/>
    </xf>
    <xf numFmtId="0" fontId="44" fillId="30" borderId="37" xfId="0" applyFont="1" applyFill="1" applyBorder="1"/>
    <xf numFmtId="4" fontId="44" fillId="30" borderId="37" xfId="0" applyNumberFormat="1" applyFont="1" applyFill="1" applyBorder="1"/>
    <xf numFmtId="4" fontId="48" fillId="30" borderId="37" xfId="0" applyNumberFormat="1" applyFont="1" applyFill="1" applyBorder="1"/>
    <xf numFmtId="0" fontId="44" fillId="30" borderId="37" xfId="0" applyFont="1" applyFill="1" applyBorder="1" applyAlignment="1">
      <alignment horizontal="center"/>
    </xf>
    <xf numFmtId="0" fontId="44" fillId="30" borderId="38" xfId="0" applyFont="1" applyFill="1" applyBorder="1"/>
    <xf numFmtId="4" fontId="44" fillId="30" borderId="40" xfId="0" applyNumberFormat="1" applyFont="1" applyFill="1" applyBorder="1" applyAlignment="1">
      <alignment horizontal="center"/>
    </xf>
    <xf numFmtId="0" fontId="44" fillId="27" borderId="4" xfId="0" applyFont="1" applyFill="1" applyBorder="1"/>
    <xf numFmtId="0" fontId="44" fillId="0" borderId="2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Border="1"/>
    <xf numFmtId="4" fontId="44" fillId="0" borderId="42" xfId="0" applyNumberFormat="1" applyFont="1" applyBorder="1" applyAlignment="1">
      <alignment horizontal="center"/>
    </xf>
    <xf numFmtId="0" fontId="44" fillId="0" borderId="42" xfId="0" applyFont="1" applyBorder="1"/>
    <xf numFmtId="4" fontId="44" fillId="0" borderId="42" xfId="0" applyNumberFormat="1" applyFont="1" applyBorder="1"/>
    <xf numFmtId="4" fontId="48" fillId="0" borderId="42" xfId="0" applyNumberFormat="1" applyFont="1" applyBorder="1"/>
    <xf numFmtId="0" fontId="44" fillId="0" borderId="42" xfId="0" applyFont="1" applyFill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4" fontId="44" fillId="0" borderId="41" xfId="0" applyNumberFormat="1" applyFont="1" applyBorder="1" applyAlignment="1">
      <alignment horizontal="center"/>
    </xf>
    <xf numFmtId="0" fontId="35" fillId="0" borderId="53" xfId="0" applyFont="1" applyBorder="1"/>
    <xf numFmtId="0" fontId="44" fillId="0" borderId="69" xfId="0" applyFont="1" applyBorder="1"/>
    <xf numFmtId="0" fontId="44" fillId="0" borderId="53" xfId="0" applyFont="1" applyBorder="1" applyAlignment="1">
      <alignment horizontal="center"/>
    </xf>
    <xf numFmtId="4" fontId="44" fillId="0" borderId="53" xfId="0" applyNumberFormat="1" applyFont="1" applyBorder="1" applyAlignment="1">
      <alignment horizontal="center"/>
    </xf>
    <xf numFmtId="0" fontId="35" fillId="0" borderId="70" xfId="0" applyFont="1" applyBorder="1"/>
    <xf numFmtId="4" fontId="48" fillId="0" borderId="71" xfId="0" applyNumberFormat="1" applyFont="1" applyBorder="1" applyAlignment="1">
      <alignment horizontal="center"/>
    </xf>
    <xf numFmtId="0" fontId="48" fillId="0" borderId="72" xfId="0" applyFont="1" applyBorder="1"/>
    <xf numFmtId="0" fontId="48" fillId="31" borderId="72" xfId="0" applyFont="1" applyFill="1" applyBorder="1" applyAlignment="1">
      <alignment horizontal="center"/>
    </xf>
    <xf numFmtId="0" fontId="44" fillId="27" borderId="71" xfId="0" applyFont="1" applyFill="1" applyBorder="1" applyAlignment="1">
      <alignment horizontal="center"/>
    </xf>
    <xf numFmtId="4" fontId="44" fillId="27" borderId="56" xfId="0" applyNumberFormat="1" applyFont="1" applyFill="1" applyBorder="1" applyAlignment="1">
      <alignment horizontal="center"/>
    </xf>
    <xf numFmtId="4" fontId="48" fillId="27" borderId="72" xfId="0" applyNumberFormat="1" applyFont="1" applyFill="1" applyBorder="1" applyAlignment="1">
      <alignment horizontal="center"/>
    </xf>
    <xf numFmtId="0" fontId="48" fillId="28" borderId="37" xfId="0" applyFont="1" applyFill="1" applyBorder="1"/>
    <xf numFmtId="0" fontId="48" fillId="0" borderId="71" xfId="0" applyFont="1" applyBorder="1" applyAlignment="1">
      <alignment horizontal="center"/>
    </xf>
    <xf numFmtId="4" fontId="48" fillId="0" borderId="56" xfId="0" applyNumberFormat="1" applyFont="1" applyBorder="1" applyAlignment="1">
      <alignment horizontal="center"/>
    </xf>
    <xf numFmtId="4" fontId="48" fillId="0" borderId="68" xfId="0" applyNumberFormat="1" applyFont="1" applyBorder="1" applyAlignment="1">
      <alignment horizontal="center"/>
    </xf>
    <xf numFmtId="0" fontId="48" fillId="0" borderId="68" xfId="0" applyFont="1" applyBorder="1"/>
    <xf numFmtId="0" fontId="48" fillId="0" borderId="68" xfId="0" applyFont="1" applyBorder="1" applyAlignment="1">
      <alignment horizontal="center"/>
    </xf>
    <xf numFmtId="0" fontId="44" fillId="0" borderId="68" xfId="0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4" fontId="57" fillId="0" borderId="68" xfId="0" applyNumberFormat="1" applyFont="1" applyFill="1" applyBorder="1" applyAlignment="1">
      <alignment horizontal="center"/>
    </xf>
    <xf numFmtId="0" fontId="48" fillId="0" borderId="68" xfId="0" applyFont="1" applyFill="1" applyBorder="1"/>
    <xf numFmtId="0" fontId="35" fillId="0" borderId="73" xfId="0" applyFont="1" applyBorder="1"/>
    <xf numFmtId="4" fontId="44" fillId="0" borderId="51" xfId="0" applyNumberFormat="1" applyFont="1" applyBorder="1" applyAlignment="1">
      <alignment horizontal="center"/>
    </xf>
    <xf numFmtId="0" fontId="0" fillId="0" borderId="74" xfId="0" applyBorder="1"/>
    <xf numFmtId="0" fontId="44" fillId="31" borderId="37" xfId="0" applyFont="1" applyFill="1" applyBorder="1" applyAlignment="1">
      <alignment horizontal="center"/>
    </xf>
    <xf numFmtId="0" fontId="44" fillId="27" borderId="37" xfId="0" applyFont="1" applyFill="1" applyBorder="1" applyAlignment="1">
      <alignment horizontal="center"/>
    </xf>
    <xf numFmtId="4" fontId="44" fillId="27" borderId="71" xfId="0" applyNumberFormat="1" applyFont="1" applyFill="1" applyBorder="1" applyAlignment="1">
      <alignment horizontal="center"/>
    </xf>
    <xf numFmtId="0" fontId="48" fillId="28" borderId="71" xfId="0" applyFont="1" applyFill="1" applyBorder="1"/>
    <xf numFmtId="4" fontId="48" fillId="0" borderId="37" xfId="0" applyNumberFormat="1" applyFont="1" applyBorder="1" applyAlignment="1">
      <alignment horizontal="center"/>
    </xf>
    <xf numFmtId="4" fontId="48" fillId="0" borderId="75" xfId="0" applyNumberFormat="1" applyFont="1" applyBorder="1" applyAlignment="1">
      <alignment horizontal="center"/>
    </xf>
    <xf numFmtId="4" fontId="5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76" xfId="0" applyBorder="1"/>
    <xf numFmtId="0" fontId="38" fillId="0" borderId="18" xfId="0" applyFont="1" applyBorder="1"/>
    <xf numFmtId="0" fontId="44" fillId="0" borderId="76" xfId="0" applyFont="1" applyBorder="1"/>
    <xf numFmtId="0" fontId="44" fillId="31" borderId="18" xfId="0" applyFont="1" applyFill="1" applyBorder="1" applyAlignment="1">
      <alignment horizontal="center"/>
    </xf>
    <xf numFmtId="0" fontId="44" fillId="27" borderId="76" xfId="0" applyFont="1" applyFill="1" applyBorder="1" applyAlignment="1">
      <alignment horizontal="center"/>
    </xf>
    <xf numFmtId="4" fontId="48" fillId="27" borderId="18" xfId="0" applyNumberFormat="1" applyFont="1" applyFill="1" applyBorder="1"/>
    <xf numFmtId="0" fontId="45" fillId="28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0" fillId="0" borderId="19" xfId="0" applyBorder="1"/>
    <xf numFmtId="0" fontId="44" fillId="0" borderId="20" xfId="0" applyFont="1" applyBorder="1"/>
    <xf numFmtId="0" fontId="44" fillId="31" borderId="4" xfId="0" applyFont="1" applyFill="1" applyBorder="1" applyAlignment="1">
      <alignment horizontal="center"/>
    </xf>
    <xf numFmtId="0" fontId="44" fillId="27" borderId="20" xfId="0" applyFont="1" applyFill="1" applyBorder="1"/>
    <xf numFmtId="0" fontId="48" fillId="27" borderId="4" xfId="0" applyFont="1" applyFill="1" applyBorder="1"/>
    <xf numFmtId="0" fontId="44" fillId="28" borderId="4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35" fillId="0" borderId="5" xfId="0" applyFont="1" applyBorder="1"/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35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8" xfId="0" applyFont="1" applyBorder="1"/>
    <xf numFmtId="0" fontId="35" fillId="0" borderId="77" xfId="0" applyFont="1" applyBorder="1"/>
    <xf numFmtId="4" fontId="0" fillId="0" borderId="37" xfId="0" applyNumberFormat="1" applyBorder="1" applyAlignment="1">
      <alignment horizontal="center"/>
    </xf>
    <xf numFmtId="0" fontId="0" fillId="0" borderId="77" xfId="0" applyBorder="1"/>
    <xf numFmtId="0" fontId="0" fillId="0" borderId="37" xfId="0" applyBorder="1" applyAlignment="1">
      <alignment horizontal="center"/>
    </xf>
    <xf numFmtId="4" fontId="0" fillId="0" borderId="37" xfId="0" applyNumberFormat="1" applyBorder="1"/>
    <xf numFmtId="4" fontId="35" fillId="0" borderId="37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19" xfId="0" applyFont="1" applyBorder="1"/>
    <xf numFmtId="4" fontId="35" fillId="0" borderId="4" xfId="0" applyNumberFormat="1" applyFont="1" applyBorder="1" applyAlignment="1">
      <alignment horizontal="center"/>
    </xf>
    <xf numFmtId="0" fontId="35" fillId="0" borderId="20" xfId="0" applyFont="1" applyBorder="1"/>
    <xf numFmtId="0" fontId="35" fillId="0" borderId="4" xfId="0" applyFont="1" applyBorder="1" applyAlignment="1">
      <alignment horizontal="center"/>
    </xf>
    <xf numFmtId="0" fontId="0" fillId="0" borderId="20" xfId="0" applyFont="1" applyBorder="1"/>
    <xf numFmtId="4" fontId="0" fillId="0" borderId="4" xfId="0" applyNumberFormat="1" applyFont="1" applyBorder="1"/>
    <xf numFmtId="0" fontId="35" fillId="0" borderId="0" xfId="0" applyFont="1" applyBorder="1"/>
    <xf numFmtId="0" fontId="0" fillId="0" borderId="0" xfId="0" applyBorder="1"/>
    <xf numFmtId="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165" fontId="1" fillId="0" borderId="0" xfId="0" applyNumberFormat="1" applyFont="1"/>
    <xf numFmtId="0" fontId="5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0" fontId="2" fillId="0" borderId="69" xfId="0" applyFont="1" applyBorder="1" applyAlignment="1">
      <alignment horizontal="center" vertical="top"/>
    </xf>
    <xf numFmtId="0" fontId="6" fillId="0" borderId="36" xfId="0" applyFont="1" applyBorder="1" applyAlignment="1">
      <alignment horizontal="left" vertical="top"/>
    </xf>
    <xf numFmtId="165" fontId="6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vertical="top"/>
    </xf>
    <xf numFmtId="165" fontId="2" fillId="0" borderId="35" xfId="0" applyNumberFormat="1" applyFont="1" applyBorder="1" applyAlignment="1">
      <alignment horizontal="center"/>
    </xf>
    <xf numFmtId="0" fontId="5" fillId="0" borderId="40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165" fontId="2" fillId="0" borderId="37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top"/>
    </xf>
    <xf numFmtId="0" fontId="4" fillId="0" borderId="52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2" fillId="0" borderId="57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top"/>
    </xf>
    <xf numFmtId="0" fontId="2" fillId="0" borderId="78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79" xfId="0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</cellXfs>
  <cellStyles count="101">
    <cellStyle name="20 % – Zvýraznění1" xfId="21" xr:uid="{00000000-0005-0000-0000-000000000000}"/>
    <cellStyle name="20 % – Zvýraznění2" xfId="22" xr:uid="{00000000-0005-0000-0000-000001000000}"/>
    <cellStyle name="20 % – Zvýraznění3" xfId="23" xr:uid="{00000000-0005-0000-0000-000002000000}"/>
    <cellStyle name="20 % – Zvýraznění4" xfId="24" xr:uid="{00000000-0005-0000-0000-000003000000}"/>
    <cellStyle name="20 % – Zvýraznění5" xfId="25" xr:uid="{00000000-0005-0000-0000-000004000000}"/>
    <cellStyle name="20 % – Zvýraznění6" xfId="26" xr:uid="{00000000-0005-0000-0000-000005000000}"/>
    <cellStyle name="20% - Accent1" xfId="27" xr:uid="{00000000-0005-0000-0000-000006000000}"/>
    <cellStyle name="20% - Accent2" xfId="28" xr:uid="{00000000-0005-0000-0000-000007000000}"/>
    <cellStyle name="20% - Accent3" xfId="29" xr:uid="{00000000-0005-0000-0000-000008000000}"/>
    <cellStyle name="20% - Accent4" xfId="30" xr:uid="{00000000-0005-0000-0000-000009000000}"/>
    <cellStyle name="20% - Accent5" xfId="31" xr:uid="{00000000-0005-0000-0000-00000A000000}"/>
    <cellStyle name="20% - Accent6" xfId="32" xr:uid="{00000000-0005-0000-0000-00000B000000}"/>
    <cellStyle name="40 % – Zvýraznění1" xfId="33" xr:uid="{00000000-0005-0000-0000-00000C000000}"/>
    <cellStyle name="40 % – Zvýraznění2" xfId="34" xr:uid="{00000000-0005-0000-0000-00000D000000}"/>
    <cellStyle name="40 % – Zvýraznění3" xfId="35" xr:uid="{00000000-0005-0000-0000-00000E000000}"/>
    <cellStyle name="40 % – Zvýraznění4" xfId="36" xr:uid="{00000000-0005-0000-0000-00000F000000}"/>
    <cellStyle name="40 % – Zvýraznění5" xfId="37" xr:uid="{00000000-0005-0000-0000-000010000000}"/>
    <cellStyle name="40 % – Zvýraznění6" xfId="38" xr:uid="{00000000-0005-0000-0000-000011000000}"/>
    <cellStyle name="40% - Accent1" xfId="39" xr:uid="{00000000-0005-0000-0000-000012000000}"/>
    <cellStyle name="40% - Accent2" xfId="40" xr:uid="{00000000-0005-0000-0000-000013000000}"/>
    <cellStyle name="40% - Accent3" xfId="41" xr:uid="{00000000-0005-0000-0000-000014000000}"/>
    <cellStyle name="40% - Accent4" xfId="42" xr:uid="{00000000-0005-0000-0000-000015000000}"/>
    <cellStyle name="40% - Accent5" xfId="43" xr:uid="{00000000-0005-0000-0000-000016000000}"/>
    <cellStyle name="40% - Accent6" xfId="44" xr:uid="{00000000-0005-0000-0000-000017000000}"/>
    <cellStyle name="60 % – Zvýraznění1" xfId="45" xr:uid="{00000000-0005-0000-0000-000018000000}"/>
    <cellStyle name="60 % – Zvýraznění2" xfId="46" xr:uid="{00000000-0005-0000-0000-000019000000}"/>
    <cellStyle name="60 % – Zvýraznění3" xfId="47" xr:uid="{00000000-0005-0000-0000-00001A000000}"/>
    <cellStyle name="60 % – Zvýraznění4" xfId="48" xr:uid="{00000000-0005-0000-0000-00001B000000}"/>
    <cellStyle name="60 % – Zvýraznění5" xfId="49" xr:uid="{00000000-0005-0000-0000-00001C000000}"/>
    <cellStyle name="60 % – Zvýraznění6" xfId="50" xr:uid="{00000000-0005-0000-0000-00001D000000}"/>
    <cellStyle name="60% - Accent1" xfId="51" xr:uid="{00000000-0005-0000-0000-00001E000000}"/>
    <cellStyle name="60% - Accent2" xfId="52" xr:uid="{00000000-0005-0000-0000-00001F000000}"/>
    <cellStyle name="60% - Accent3" xfId="53" xr:uid="{00000000-0005-0000-0000-000020000000}"/>
    <cellStyle name="60% - Accent4" xfId="54" xr:uid="{00000000-0005-0000-0000-000021000000}"/>
    <cellStyle name="60% - Accent5" xfId="55" xr:uid="{00000000-0005-0000-0000-000022000000}"/>
    <cellStyle name="60% - Accent6" xfId="56" xr:uid="{00000000-0005-0000-0000-000023000000}"/>
    <cellStyle name="Accent1" xfId="57" xr:uid="{00000000-0005-0000-0000-000024000000}"/>
    <cellStyle name="Accent2" xfId="58" xr:uid="{00000000-0005-0000-0000-000025000000}"/>
    <cellStyle name="Accent3" xfId="59" xr:uid="{00000000-0005-0000-0000-000026000000}"/>
    <cellStyle name="Accent4" xfId="60" xr:uid="{00000000-0005-0000-0000-000027000000}"/>
    <cellStyle name="Accent5" xfId="61" xr:uid="{00000000-0005-0000-0000-000028000000}"/>
    <cellStyle name="Accent6" xfId="62" xr:uid="{00000000-0005-0000-0000-000029000000}"/>
    <cellStyle name="Bad" xfId="63" xr:uid="{00000000-0005-0000-0000-00002A000000}"/>
    <cellStyle name="Calculation" xfId="64" xr:uid="{00000000-0005-0000-0000-00002B000000}"/>
    <cellStyle name="Celkem" xfId="65" xr:uid="{00000000-0005-0000-0000-00002C000000}"/>
    <cellStyle name="Euro" xfId="6" xr:uid="{00000000-0005-0000-0000-00002D000000}"/>
    <cellStyle name="Explanatory Text" xfId="66" xr:uid="{00000000-0005-0000-0000-00002E000000}"/>
    <cellStyle name="Good" xfId="67" xr:uid="{00000000-0005-0000-0000-00002F000000}"/>
    <cellStyle name="Heading 1" xfId="68" xr:uid="{00000000-0005-0000-0000-000030000000}"/>
    <cellStyle name="Heading 2" xfId="69" xr:uid="{00000000-0005-0000-0000-000031000000}"/>
    <cellStyle name="Heading 3" xfId="70" xr:uid="{00000000-0005-0000-0000-000032000000}"/>
    <cellStyle name="Heading 4" xfId="71" xr:uid="{00000000-0005-0000-0000-000033000000}"/>
    <cellStyle name="Hypertextové prepojenie" xfId="100" builtinId="8"/>
    <cellStyle name="Check Cell" xfId="72" xr:uid="{00000000-0005-0000-0000-000035000000}"/>
    <cellStyle name="Chybně" xfId="73" xr:uid="{00000000-0005-0000-0000-000036000000}"/>
    <cellStyle name="Input" xfId="74" xr:uid="{00000000-0005-0000-0000-000037000000}"/>
    <cellStyle name="Kontrolní buňka" xfId="75" xr:uid="{00000000-0005-0000-0000-000038000000}"/>
    <cellStyle name="Linked Cell" xfId="76" xr:uid="{00000000-0005-0000-0000-000039000000}"/>
    <cellStyle name="Název" xfId="77" xr:uid="{00000000-0005-0000-0000-00003A000000}"/>
    <cellStyle name="Neutral" xfId="78" xr:uid="{00000000-0005-0000-0000-00003B000000}"/>
    <cellStyle name="Neutrální" xfId="79" xr:uid="{00000000-0005-0000-0000-00003C000000}"/>
    <cellStyle name="Normal 2" xfId="7" xr:uid="{00000000-0005-0000-0000-00003D000000}"/>
    <cellStyle name="Normal_InternyCennikONLINE" xfId="80" xr:uid="{00000000-0005-0000-0000-00003E000000}"/>
    <cellStyle name="Normál_Munka1" xfId="8" xr:uid="{00000000-0005-0000-0000-00003F000000}"/>
    <cellStyle name="Normálna" xfId="0" builtinId="0"/>
    <cellStyle name="Normálna 2" xfId="2" xr:uid="{00000000-0005-0000-0000-000040000000}"/>
    <cellStyle name="Normálna 2 2" xfId="9" xr:uid="{00000000-0005-0000-0000-000041000000}"/>
    <cellStyle name="normálne 2" xfId="1" xr:uid="{00000000-0005-0000-0000-000043000000}"/>
    <cellStyle name="normálne 2 2" xfId="4" xr:uid="{00000000-0005-0000-0000-000044000000}"/>
    <cellStyle name="normálne 2 2 2" xfId="10" xr:uid="{00000000-0005-0000-0000-000045000000}"/>
    <cellStyle name="normálne 2 2 2 2" xfId="11" xr:uid="{00000000-0005-0000-0000-000046000000}"/>
    <cellStyle name="normálne 2 3" xfId="12" xr:uid="{00000000-0005-0000-0000-000047000000}"/>
    <cellStyle name="normálne 2 4" xfId="13" xr:uid="{00000000-0005-0000-0000-000048000000}"/>
    <cellStyle name="normálne 2 5" xfId="14" xr:uid="{00000000-0005-0000-0000-000049000000}"/>
    <cellStyle name="normálne 2 6" xfId="15" xr:uid="{00000000-0005-0000-0000-00004A000000}"/>
    <cellStyle name="normálne 2 7" xfId="3" xr:uid="{00000000-0005-0000-0000-00004B000000}"/>
    <cellStyle name="normálne 2_spotrebiče" xfId="81" xr:uid="{00000000-0005-0000-0000-00004C000000}"/>
    <cellStyle name="normálne 3" xfId="5" xr:uid="{00000000-0005-0000-0000-00004D000000}"/>
    <cellStyle name="normálne 4" xfId="20" xr:uid="{00000000-0005-0000-0000-00004E000000}"/>
    <cellStyle name="normálne 4 2" xfId="16" xr:uid="{00000000-0005-0000-0000-00004F000000}"/>
    <cellStyle name="normálne 4 3" xfId="98" xr:uid="{00000000-0005-0000-0000-000050000000}"/>
    <cellStyle name="normálne 5 2" xfId="17" xr:uid="{00000000-0005-0000-0000-000051000000}"/>
    <cellStyle name="normálne 6" xfId="18" xr:uid="{00000000-0005-0000-0000-000052000000}"/>
    <cellStyle name="normálne 6 2" xfId="19" xr:uid="{00000000-0005-0000-0000-000053000000}"/>
    <cellStyle name="Normální 2" xfId="99" xr:uid="{00000000-0005-0000-0000-000054000000}"/>
    <cellStyle name="Note" xfId="82" xr:uid="{00000000-0005-0000-0000-000055000000}"/>
    <cellStyle name="Output" xfId="83" xr:uid="{00000000-0005-0000-0000-000056000000}"/>
    <cellStyle name="Propojená buňka" xfId="84" xr:uid="{00000000-0005-0000-0000-000057000000}"/>
    <cellStyle name="Správně" xfId="85" xr:uid="{00000000-0005-0000-0000-000058000000}"/>
    <cellStyle name="Štýl 1" xfId="86" xr:uid="{00000000-0005-0000-0000-000059000000}"/>
    <cellStyle name="Text upozornění" xfId="87" xr:uid="{00000000-0005-0000-0000-00005A000000}"/>
    <cellStyle name="Title" xfId="88" xr:uid="{00000000-0005-0000-0000-00005B000000}"/>
    <cellStyle name="Total" xfId="89" xr:uid="{00000000-0005-0000-0000-00005C000000}"/>
    <cellStyle name="Vysvětlující text" xfId="90" xr:uid="{00000000-0005-0000-0000-00005D000000}"/>
    <cellStyle name="Warning Text" xfId="91" xr:uid="{00000000-0005-0000-0000-00005E000000}"/>
    <cellStyle name="Zvýraznění 1" xfId="92" xr:uid="{00000000-0005-0000-0000-00005F000000}"/>
    <cellStyle name="Zvýraznění 2" xfId="93" xr:uid="{00000000-0005-0000-0000-000060000000}"/>
    <cellStyle name="Zvýraznění 3" xfId="94" xr:uid="{00000000-0005-0000-0000-000061000000}"/>
    <cellStyle name="Zvýraznění 4" xfId="95" xr:uid="{00000000-0005-0000-0000-000062000000}"/>
    <cellStyle name="Zvýraznění 5" xfId="96" xr:uid="{00000000-0005-0000-0000-000063000000}"/>
    <cellStyle name="Zvýraznění 6" xfId="97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E23" sqref="E23"/>
    </sheetView>
  </sheetViews>
  <sheetFormatPr defaultColWidth="9.140625" defaultRowHeight="16.5" x14ac:dyDescent="0.3"/>
  <cols>
    <col min="1" max="1" width="9.140625" style="6"/>
    <col min="2" max="2" width="11.28515625" style="9" customWidth="1"/>
    <col min="3" max="3" width="28.140625" style="2" customWidth="1"/>
    <col min="4" max="4" width="9.140625" style="2"/>
    <col min="5" max="5" width="20.140625" style="2" customWidth="1"/>
    <col min="6" max="6" width="9.42578125" style="2" customWidth="1"/>
    <col min="7" max="7" width="13.140625" style="2" customWidth="1"/>
    <col min="8" max="8" width="9.140625" style="2"/>
    <col min="9" max="9" width="11.28515625" style="2" customWidth="1"/>
    <col min="10" max="16384" width="9.140625" style="2"/>
  </cols>
  <sheetData>
    <row r="1" spans="1:10" x14ac:dyDescent="0.3">
      <c r="A1" s="453" t="s">
        <v>29</v>
      </c>
      <c r="B1" s="454"/>
      <c r="C1" s="454"/>
      <c r="D1" s="454"/>
      <c r="E1" s="454"/>
      <c r="F1" s="454"/>
      <c r="G1" s="454"/>
      <c r="H1" s="454"/>
      <c r="I1" s="455"/>
    </row>
    <row r="2" spans="1:10" x14ac:dyDescent="0.3">
      <c r="A2" s="456"/>
      <c r="B2" s="413"/>
      <c r="C2" s="413"/>
      <c r="D2" s="413"/>
      <c r="E2" s="413"/>
      <c r="F2" s="413"/>
      <c r="G2" s="413"/>
      <c r="H2" s="413"/>
      <c r="I2" s="457"/>
    </row>
    <row r="3" spans="1:10" x14ac:dyDescent="0.3">
      <c r="A3" s="458" t="s">
        <v>3</v>
      </c>
      <c r="B3" s="446"/>
      <c r="C3" s="408" t="s">
        <v>37</v>
      </c>
      <c r="D3" s="408"/>
      <c r="E3" s="408"/>
      <c r="F3" s="408"/>
      <c r="G3" s="408"/>
      <c r="H3" s="408"/>
      <c r="I3" s="459"/>
    </row>
    <row r="4" spans="1:10" ht="15" customHeight="1" x14ac:dyDescent="0.3">
      <c r="A4" s="460"/>
      <c r="B4" s="405"/>
      <c r="C4" s="405"/>
      <c r="D4" s="405"/>
      <c r="E4" s="405"/>
      <c r="F4" s="405"/>
      <c r="G4" s="405"/>
      <c r="H4" s="405"/>
      <c r="I4" s="461"/>
    </row>
    <row r="5" spans="1:10" x14ac:dyDescent="0.3">
      <c r="A5" s="458" t="s">
        <v>4</v>
      </c>
      <c r="B5" s="446"/>
      <c r="C5" s="411" t="s">
        <v>36</v>
      </c>
      <c r="D5" s="411"/>
      <c r="E5" s="411"/>
      <c r="F5" s="411"/>
      <c r="G5" s="411"/>
      <c r="H5" s="411"/>
      <c r="I5" s="462"/>
    </row>
    <row r="6" spans="1:10" x14ac:dyDescent="0.3">
      <c r="A6" s="460"/>
      <c r="B6" s="405"/>
      <c r="C6" s="405"/>
      <c r="D6" s="405"/>
      <c r="E6" s="405"/>
      <c r="F6" s="405"/>
      <c r="G6" s="405"/>
      <c r="H6" s="405"/>
      <c r="I6" s="461"/>
    </row>
    <row r="7" spans="1:10" x14ac:dyDescent="0.3">
      <c r="A7" s="458" t="s">
        <v>5</v>
      </c>
      <c r="B7" s="446"/>
      <c r="C7" s="408" t="s">
        <v>2</v>
      </c>
      <c r="D7" s="408"/>
      <c r="E7" s="408"/>
      <c r="F7" s="408"/>
      <c r="G7" s="408"/>
      <c r="H7" s="408"/>
      <c r="I7" s="459"/>
    </row>
    <row r="8" spans="1:10" x14ac:dyDescent="0.3">
      <c r="A8" s="460"/>
      <c r="B8" s="405"/>
      <c r="C8" s="405"/>
      <c r="D8" s="405"/>
      <c r="E8" s="405"/>
      <c r="F8" s="405"/>
      <c r="G8" s="405"/>
      <c r="H8" s="405"/>
      <c r="I8" s="461"/>
    </row>
    <row r="9" spans="1:10" x14ac:dyDescent="0.3">
      <c r="A9" s="458" t="s">
        <v>6</v>
      </c>
      <c r="B9" s="446"/>
      <c r="C9" s="447" t="s">
        <v>38</v>
      </c>
      <c r="D9" s="408" t="s">
        <v>8</v>
      </c>
      <c r="E9" s="408"/>
      <c r="F9" s="408"/>
      <c r="G9" s="408"/>
      <c r="H9" s="408"/>
      <c r="I9" s="459"/>
    </row>
    <row r="10" spans="1:10" x14ac:dyDescent="0.3">
      <c r="A10" s="460"/>
      <c r="B10" s="405"/>
      <c r="C10" s="405"/>
      <c r="D10" s="405"/>
      <c r="E10" s="405"/>
      <c r="F10" s="405"/>
      <c r="G10" s="405"/>
      <c r="H10" s="405"/>
      <c r="I10" s="461"/>
    </row>
    <row r="11" spans="1:10" x14ac:dyDescent="0.3">
      <c r="A11" s="463" t="s">
        <v>7</v>
      </c>
      <c r="B11" s="452"/>
      <c r="C11" s="450" t="s">
        <v>39</v>
      </c>
      <c r="D11" s="451"/>
      <c r="E11" s="451"/>
      <c r="F11" s="451"/>
      <c r="G11" s="451"/>
      <c r="H11" s="451"/>
      <c r="I11" s="464"/>
      <c r="J11" s="448"/>
    </row>
    <row r="12" spans="1:10" ht="17.25" thickBot="1" x14ac:dyDescent="0.35">
      <c r="A12" s="466"/>
      <c r="B12" s="429"/>
      <c r="C12" s="429"/>
      <c r="D12" s="429"/>
      <c r="E12" s="429"/>
      <c r="F12" s="429"/>
      <c r="G12" s="429"/>
      <c r="H12" s="429"/>
      <c r="I12" s="465"/>
    </row>
    <row r="13" spans="1:10" x14ac:dyDescent="0.3">
      <c r="A13" s="430"/>
      <c r="B13" s="431"/>
      <c r="C13" s="431"/>
      <c r="D13" s="431"/>
      <c r="E13" s="431"/>
      <c r="F13" s="467"/>
      <c r="G13" s="443" t="s">
        <v>228</v>
      </c>
      <c r="H13" s="444" t="s">
        <v>229</v>
      </c>
      <c r="I13" s="445" t="s">
        <v>230</v>
      </c>
    </row>
    <row r="14" spans="1:10" x14ac:dyDescent="0.3">
      <c r="A14" s="432" t="s">
        <v>231</v>
      </c>
      <c r="B14" s="406"/>
      <c r="C14" s="406"/>
      <c r="D14" s="406"/>
      <c r="E14" s="406"/>
      <c r="F14" s="468"/>
      <c r="G14" s="440">
        <f>SUM(G15:G18)</f>
        <v>0</v>
      </c>
      <c r="H14" s="23"/>
      <c r="I14" s="433"/>
    </row>
    <row r="15" spans="1:10" x14ac:dyDescent="0.3">
      <c r="A15" s="434" t="s">
        <v>57</v>
      </c>
      <c r="B15" s="404"/>
      <c r="C15" s="404"/>
      <c r="D15" s="404"/>
      <c r="E15" s="404"/>
      <c r="F15" s="469"/>
      <c r="G15" s="441">
        <f>'01_MAĽBY A NÁTERY'!G14</f>
        <v>0</v>
      </c>
      <c r="H15" s="24"/>
      <c r="I15" s="435"/>
    </row>
    <row r="16" spans="1:10" x14ac:dyDescent="0.3">
      <c r="A16" s="434" t="s">
        <v>34</v>
      </c>
      <c r="B16" s="404"/>
      <c r="C16" s="404"/>
      <c r="D16" s="404"/>
      <c r="E16" s="404"/>
      <c r="F16" s="469"/>
      <c r="G16" s="441">
        <f>'02_KONŠTRUKCIE_NOVÉ ÚPRAVY'!G14</f>
        <v>0</v>
      </c>
      <c r="H16" s="24"/>
      <c r="I16" s="435"/>
    </row>
    <row r="17" spans="1:9" x14ac:dyDescent="0.3">
      <c r="A17" s="434" t="s">
        <v>31</v>
      </c>
      <c r="B17" s="404"/>
      <c r="C17" s="404"/>
      <c r="D17" s="404"/>
      <c r="E17" s="404"/>
      <c r="F17" s="469"/>
      <c r="G17" s="441">
        <f>'03_VÝPLNE OTVOROV'!G14</f>
        <v>0</v>
      </c>
      <c r="H17" s="24"/>
      <c r="I17" s="435"/>
    </row>
    <row r="18" spans="1:9" ht="17.25" thickBot="1" x14ac:dyDescent="0.35">
      <c r="A18" s="436" t="s">
        <v>79</v>
      </c>
      <c r="B18" s="437"/>
      <c r="C18" s="437"/>
      <c r="D18" s="437"/>
      <c r="E18" s="437"/>
      <c r="F18" s="470"/>
      <c r="G18" s="442">
        <f>SUM('04_PODLAHY VINILOVÉ'!G14)</f>
        <v>0</v>
      </c>
      <c r="H18" s="438"/>
      <c r="I18" s="439"/>
    </row>
    <row r="19" spans="1:9" x14ac:dyDescent="0.3">
      <c r="B19" s="6"/>
      <c r="F19" s="7"/>
      <c r="G19" s="7"/>
    </row>
    <row r="20" spans="1:9" x14ac:dyDescent="0.3">
      <c r="A20" s="449" t="s">
        <v>232</v>
      </c>
      <c r="B20" s="449"/>
      <c r="C20" s="449"/>
      <c r="F20" s="7"/>
      <c r="G20" s="7"/>
    </row>
    <row r="21" spans="1:9" x14ac:dyDescent="0.3">
      <c r="B21" s="6"/>
      <c r="F21" s="7"/>
      <c r="G21" s="7"/>
    </row>
    <row r="22" spans="1:9" x14ac:dyDescent="0.3">
      <c r="B22" s="6"/>
      <c r="F22" s="7"/>
      <c r="G22" s="7"/>
    </row>
    <row r="23" spans="1:9" x14ac:dyDescent="0.3">
      <c r="B23" s="6"/>
      <c r="F23" s="7"/>
      <c r="G23" s="7"/>
    </row>
    <row r="24" spans="1:9" x14ac:dyDescent="0.3">
      <c r="B24" s="6"/>
      <c r="F24" s="7"/>
      <c r="G24" s="7"/>
    </row>
    <row r="25" spans="1:9" x14ac:dyDescent="0.3">
      <c r="B25" s="6"/>
      <c r="F25" s="7"/>
      <c r="G25" s="7"/>
    </row>
    <row r="26" spans="1:9" x14ac:dyDescent="0.3">
      <c r="B26" s="6"/>
      <c r="F26" s="7"/>
      <c r="G26" s="7"/>
    </row>
    <row r="27" spans="1:9" x14ac:dyDescent="0.3">
      <c r="B27" s="6"/>
      <c r="F27" s="7"/>
      <c r="G27" s="7"/>
    </row>
    <row r="28" spans="1:9" x14ac:dyDescent="0.3">
      <c r="B28" s="6"/>
      <c r="F28" s="7"/>
      <c r="G28" s="7"/>
    </row>
    <row r="29" spans="1:9" x14ac:dyDescent="0.3">
      <c r="B29" s="6"/>
      <c r="F29" s="7"/>
      <c r="G29" s="7"/>
    </row>
    <row r="30" spans="1:9" x14ac:dyDescent="0.3">
      <c r="B30" s="6"/>
      <c r="F30" s="7"/>
      <c r="G30" s="7"/>
    </row>
    <row r="31" spans="1:9" x14ac:dyDescent="0.3">
      <c r="B31" s="6"/>
      <c r="F31" s="7"/>
      <c r="G31" s="7"/>
    </row>
    <row r="32" spans="1:9" x14ac:dyDescent="0.3">
      <c r="B32" s="6"/>
    </row>
    <row r="33" spans="2:2" x14ac:dyDescent="0.3">
      <c r="B33" s="6"/>
    </row>
    <row r="34" spans="2:2" x14ac:dyDescent="0.3">
      <c r="B34" s="6"/>
    </row>
    <row r="35" spans="2:2" x14ac:dyDescent="0.3">
      <c r="B35" s="6"/>
    </row>
    <row r="36" spans="2:2" x14ac:dyDescent="0.3">
      <c r="B36" s="6"/>
    </row>
    <row r="37" spans="2:2" x14ac:dyDescent="0.3">
      <c r="B37" s="6"/>
    </row>
  </sheetData>
  <mergeCells count="24">
    <mergeCell ref="A20:C20"/>
    <mergeCell ref="C11:I11"/>
    <mergeCell ref="A12:I12"/>
    <mergeCell ref="D9:I9"/>
    <mergeCell ref="A5:B5"/>
    <mergeCell ref="A3:B3"/>
    <mergeCell ref="A1:I1"/>
    <mergeCell ref="A2:I2"/>
    <mergeCell ref="C3:I3"/>
    <mergeCell ref="C5:I5"/>
    <mergeCell ref="A4:I4"/>
    <mergeCell ref="A7:B7"/>
    <mergeCell ref="A9:B9"/>
    <mergeCell ref="A6:I6"/>
    <mergeCell ref="C7:I7"/>
    <mergeCell ref="A8:I8"/>
    <mergeCell ref="A11:B11"/>
    <mergeCell ref="A10:I10"/>
    <mergeCell ref="A18:F18"/>
    <mergeCell ref="A14:F14"/>
    <mergeCell ref="A15:F15"/>
    <mergeCell ref="A16:F16"/>
    <mergeCell ref="A17:F17"/>
    <mergeCell ref="A13:F13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zoomScaleNormal="100" workbookViewId="0">
      <selection activeCell="G15" sqref="G15"/>
    </sheetView>
  </sheetViews>
  <sheetFormatPr defaultColWidth="9.140625" defaultRowHeight="16.5" x14ac:dyDescent="0.3"/>
  <cols>
    <col min="1" max="1" width="9.140625" style="6"/>
    <col min="2" max="2" width="11.28515625" style="9" customWidth="1"/>
    <col min="3" max="3" width="49.28515625" style="2" customWidth="1"/>
    <col min="4" max="4" width="9.140625" style="2"/>
    <col min="5" max="6" width="11.28515625" style="2" bestFit="1" customWidth="1"/>
    <col min="7" max="7" width="11.42578125" style="2" bestFit="1" customWidth="1"/>
    <col min="8" max="16384" width="9.140625" style="2"/>
  </cols>
  <sheetData>
    <row r="1" spans="1:8" x14ac:dyDescent="0.3">
      <c r="A1" s="412" t="s">
        <v>29</v>
      </c>
      <c r="B1" s="412"/>
      <c r="C1" s="412"/>
      <c r="D1" s="412"/>
      <c r="E1" s="412"/>
      <c r="F1" s="412"/>
      <c r="G1" s="412"/>
      <c r="H1" s="1"/>
    </row>
    <row r="2" spans="1:8" x14ac:dyDescent="0.3">
      <c r="A2" s="413"/>
      <c r="B2" s="413"/>
      <c r="C2" s="413"/>
      <c r="D2" s="413"/>
      <c r="E2" s="413"/>
      <c r="F2" s="413"/>
      <c r="G2" s="413"/>
      <c r="H2" s="1"/>
    </row>
    <row r="3" spans="1:8" x14ac:dyDescent="0.3">
      <c r="A3" s="407" t="s">
        <v>3</v>
      </c>
      <c r="B3" s="407"/>
      <c r="C3" s="408" t="s">
        <v>37</v>
      </c>
      <c r="D3" s="408"/>
      <c r="E3" s="408"/>
      <c r="F3" s="408"/>
      <c r="G3" s="408"/>
      <c r="H3" s="3"/>
    </row>
    <row r="4" spans="1:8" ht="15" customHeight="1" x14ac:dyDescent="0.3">
      <c r="A4" s="405"/>
      <c r="B4" s="405"/>
      <c r="C4" s="405"/>
      <c r="D4" s="405"/>
      <c r="E4" s="405"/>
      <c r="F4" s="405"/>
      <c r="G4" s="405"/>
      <c r="H4" s="3"/>
    </row>
    <row r="5" spans="1:8" x14ac:dyDescent="0.3">
      <c r="A5" s="407" t="s">
        <v>4</v>
      </c>
      <c r="B5" s="407"/>
      <c r="C5" s="411" t="s">
        <v>36</v>
      </c>
      <c r="D5" s="411"/>
      <c r="E5" s="411"/>
      <c r="F5" s="411"/>
      <c r="G5" s="411"/>
      <c r="H5" s="5"/>
    </row>
    <row r="6" spans="1:8" x14ac:dyDescent="0.3">
      <c r="A6" s="405"/>
      <c r="B6" s="405"/>
      <c r="C6" s="405"/>
      <c r="D6" s="405"/>
      <c r="E6" s="405"/>
      <c r="F6" s="405"/>
      <c r="G6" s="405"/>
      <c r="H6" s="5"/>
    </row>
    <row r="7" spans="1:8" x14ac:dyDescent="0.3">
      <c r="A7" s="407" t="s">
        <v>5</v>
      </c>
      <c r="B7" s="407"/>
      <c r="C7" s="408" t="s">
        <v>2</v>
      </c>
      <c r="D7" s="408"/>
      <c r="E7" s="408"/>
      <c r="F7" s="408"/>
      <c r="G7" s="408"/>
      <c r="H7" s="5"/>
    </row>
    <row r="8" spans="1:8" x14ac:dyDescent="0.3">
      <c r="A8" s="405"/>
      <c r="B8" s="405"/>
      <c r="C8" s="405"/>
      <c r="D8" s="405"/>
      <c r="E8" s="405"/>
      <c r="F8" s="405"/>
      <c r="G8" s="405"/>
      <c r="H8" s="3"/>
    </row>
    <row r="9" spans="1:8" x14ac:dyDescent="0.3">
      <c r="A9" s="407" t="s">
        <v>6</v>
      </c>
      <c r="B9" s="407"/>
      <c r="C9" s="30" t="s">
        <v>38</v>
      </c>
      <c r="D9" s="408" t="s">
        <v>8</v>
      </c>
      <c r="E9" s="408"/>
      <c r="F9" s="410"/>
      <c r="G9" s="410"/>
      <c r="H9" s="8"/>
    </row>
    <row r="10" spans="1:8" x14ac:dyDescent="0.3">
      <c r="A10" s="405"/>
      <c r="B10" s="405"/>
      <c r="C10" s="405"/>
      <c r="D10" s="405"/>
      <c r="E10" s="405"/>
      <c r="F10" s="405"/>
      <c r="G10" s="405"/>
      <c r="H10" s="3"/>
    </row>
    <row r="11" spans="1:8" x14ac:dyDescent="0.3">
      <c r="A11" s="407" t="s">
        <v>7</v>
      </c>
      <c r="B11" s="407"/>
      <c r="C11" s="11" t="s">
        <v>39</v>
      </c>
      <c r="D11" s="408" t="s">
        <v>9</v>
      </c>
      <c r="E11" s="408"/>
      <c r="F11" s="409"/>
      <c r="G11" s="409"/>
      <c r="H11" s="4"/>
    </row>
    <row r="12" spans="1:8" x14ac:dyDescent="0.3">
      <c r="A12" s="405"/>
      <c r="B12" s="405"/>
      <c r="C12" s="408"/>
      <c r="D12" s="408"/>
      <c r="E12" s="408"/>
      <c r="F12" s="408"/>
      <c r="G12" s="408"/>
      <c r="H12" s="4"/>
    </row>
    <row r="13" spans="1:8" x14ac:dyDescent="0.3">
      <c r="A13" s="405"/>
      <c r="B13" s="405"/>
      <c r="C13" s="405"/>
      <c r="D13" s="405"/>
      <c r="E13" s="405"/>
      <c r="F13" s="405"/>
      <c r="G13" s="405"/>
      <c r="H13" s="4"/>
    </row>
    <row r="14" spans="1:8" x14ac:dyDescent="0.3">
      <c r="A14" s="406" t="s">
        <v>27</v>
      </c>
      <c r="B14" s="406"/>
      <c r="C14" s="406"/>
      <c r="D14" s="406"/>
      <c r="E14" s="406"/>
      <c r="F14" s="406"/>
      <c r="G14" s="12">
        <f>SUM(G15:G15)</f>
        <v>0</v>
      </c>
      <c r="H14" s="4"/>
    </row>
    <row r="15" spans="1:8" x14ac:dyDescent="0.3">
      <c r="A15" s="415" t="str">
        <f>C20</f>
        <v>PRÁCE A DODÁVKY PSV</v>
      </c>
      <c r="B15" s="415"/>
      <c r="C15" s="415"/>
      <c r="D15" s="415"/>
      <c r="E15" s="415"/>
      <c r="F15" s="415"/>
      <c r="G15" s="13">
        <f>G20</f>
        <v>0</v>
      </c>
      <c r="H15" s="4"/>
    </row>
    <row r="16" spans="1:8" x14ac:dyDescent="0.3">
      <c r="A16" s="405"/>
      <c r="B16" s="405"/>
      <c r="C16" s="405"/>
      <c r="D16" s="405"/>
      <c r="E16" s="405"/>
      <c r="F16" s="405"/>
      <c r="G16" s="405"/>
      <c r="H16" s="4"/>
    </row>
    <row r="17" spans="1:8" x14ac:dyDescent="0.3">
      <c r="A17" s="412" t="s">
        <v>28</v>
      </c>
      <c r="B17" s="412"/>
      <c r="C17" s="412"/>
      <c r="D17" s="412"/>
      <c r="E17" s="412"/>
      <c r="F17" s="412"/>
      <c r="G17" s="412"/>
      <c r="H17" s="4"/>
    </row>
    <row r="18" spans="1:8" ht="66" x14ac:dyDescent="0.3">
      <c r="A18" s="14" t="s">
        <v>0</v>
      </c>
      <c r="B18" s="14" t="s">
        <v>12</v>
      </c>
      <c r="C18" s="14" t="s">
        <v>10</v>
      </c>
      <c r="D18" s="14" t="s">
        <v>1</v>
      </c>
      <c r="E18" s="15" t="s">
        <v>11</v>
      </c>
      <c r="F18" s="14" t="s">
        <v>226</v>
      </c>
      <c r="G18" s="14" t="s">
        <v>227</v>
      </c>
    </row>
    <row r="19" spans="1:8" x14ac:dyDescent="0.3">
      <c r="A19" s="415"/>
      <c r="B19" s="415"/>
      <c r="C19" s="415"/>
      <c r="D19" s="415"/>
      <c r="E19" s="415"/>
      <c r="F19" s="415"/>
      <c r="G19" s="415"/>
      <c r="H19" s="4"/>
    </row>
    <row r="20" spans="1:8" x14ac:dyDescent="0.3">
      <c r="A20" s="416" t="s">
        <v>23</v>
      </c>
      <c r="B20" s="416"/>
      <c r="C20" s="417" t="s">
        <v>24</v>
      </c>
      <c r="D20" s="417"/>
      <c r="E20" s="417"/>
      <c r="F20" s="417"/>
      <c r="G20" s="20">
        <f>SUM(G22:G26)</f>
        <v>0</v>
      </c>
      <c r="H20" s="4"/>
    </row>
    <row r="21" spans="1:8" x14ac:dyDescent="0.3">
      <c r="A21" s="413" t="s">
        <v>80</v>
      </c>
      <c r="B21" s="413"/>
      <c r="C21" s="413"/>
      <c r="D21" s="413"/>
      <c r="E21" s="413"/>
      <c r="F21" s="413"/>
      <c r="G21" s="413"/>
      <c r="H21" s="1"/>
    </row>
    <row r="22" spans="1:8" x14ac:dyDescent="0.3">
      <c r="A22" s="43">
        <v>1</v>
      </c>
      <c r="B22" s="43" t="s">
        <v>44</v>
      </c>
      <c r="C22" s="44" t="s">
        <v>82</v>
      </c>
      <c r="D22" s="43" t="s">
        <v>15</v>
      </c>
      <c r="E22" s="43">
        <v>14</v>
      </c>
      <c r="F22" s="45">
        <v>0</v>
      </c>
      <c r="G22" s="45">
        <f>F22*E22</f>
        <v>0</v>
      </c>
      <c r="H22" s="1"/>
    </row>
    <row r="23" spans="1:8" x14ac:dyDescent="0.3">
      <c r="A23" s="35">
        <v>2</v>
      </c>
      <c r="B23" s="35" t="s">
        <v>51</v>
      </c>
      <c r="C23" s="29" t="s">
        <v>81</v>
      </c>
      <c r="D23" s="35" t="s">
        <v>14</v>
      </c>
      <c r="E23" s="35">
        <v>26.37</v>
      </c>
      <c r="F23" s="28">
        <v>0</v>
      </c>
      <c r="G23" s="28">
        <f>F23*E23</f>
        <v>0</v>
      </c>
      <c r="H23" s="1"/>
    </row>
    <row r="24" spans="1:8" x14ac:dyDescent="0.3">
      <c r="A24" s="43">
        <v>3</v>
      </c>
      <c r="B24" s="43" t="s">
        <v>44</v>
      </c>
      <c r="C24" s="44" t="s">
        <v>61</v>
      </c>
      <c r="D24" s="43" t="s">
        <v>14</v>
      </c>
      <c r="E24" s="43">
        <v>96</v>
      </c>
      <c r="F24" s="45">
        <v>0</v>
      </c>
      <c r="G24" s="45">
        <f>F24*E24</f>
        <v>0</v>
      </c>
      <c r="H24" s="1"/>
    </row>
    <row r="25" spans="1:8" ht="25.5" customHeight="1" x14ac:dyDescent="0.3">
      <c r="A25" s="35">
        <v>4</v>
      </c>
      <c r="B25" s="35" t="s">
        <v>44</v>
      </c>
      <c r="C25" s="19" t="s">
        <v>52</v>
      </c>
      <c r="D25" s="35" t="s">
        <v>14</v>
      </c>
      <c r="E25" s="35">
        <v>788.3</v>
      </c>
      <c r="F25" s="28">
        <v>0</v>
      </c>
      <c r="G25" s="28">
        <f t="shared" ref="G25" si="0">F25*E25</f>
        <v>0</v>
      </c>
    </row>
    <row r="26" spans="1:8" ht="49.5" x14ac:dyDescent="0.3">
      <c r="A26" s="35">
        <v>5</v>
      </c>
      <c r="B26" s="35" t="s">
        <v>44</v>
      </c>
      <c r="C26" s="29" t="s">
        <v>53</v>
      </c>
      <c r="D26" s="35" t="s">
        <v>14</v>
      </c>
      <c r="E26" s="35">
        <v>788.3</v>
      </c>
      <c r="F26" s="28">
        <v>0</v>
      </c>
      <c r="G26" s="28">
        <f>F26*E26</f>
        <v>0</v>
      </c>
    </row>
    <row r="27" spans="1:8" x14ac:dyDescent="0.3">
      <c r="A27" s="414"/>
      <c r="B27" s="414"/>
      <c r="C27" s="414"/>
      <c r="D27" s="414"/>
      <c r="E27" s="414"/>
      <c r="F27" s="414"/>
      <c r="G27" s="10"/>
      <c r="H27" s="4"/>
    </row>
    <row r="28" spans="1:8" x14ac:dyDescent="0.3">
      <c r="B28" s="6"/>
      <c r="F28" s="7"/>
      <c r="G28" s="7"/>
    </row>
    <row r="29" spans="1:8" x14ac:dyDescent="0.3">
      <c r="B29" s="6"/>
      <c r="F29" s="7"/>
      <c r="G29" s="7"/>
    </row>
    <row r="30" spans="1:8" x14ac:dyDescent="0.3">
      <c r="B30" s="6"/>
      <c r="F30" s="7"/>
      <c r="G30" s="7"/>
    </row>
    <row r="31" spans="1:8" x14ac:dyDescent="0.3">
      <c r="B31" s="6"/>
      <c r="F31" s="7"/>
      <c r="G31" s="7"/>
    </row>
    <row r="32" spans="1:8" x14ac:dyDescent="0.3">
      <c r="B32" s="6"/>
      <c r="F32" s="7"/>
      <c r="G32" s="7"/>
    </row>
    <row r="33" spans="2:7" x14ac:dyDescent="0.3">
      <c r="B33" s="6"/>
      <c r="F33" s="7"/>
      <c r="G33" s="7"/>
    </row>
    <row r="34" spans="2:7" x14ac:dyDescent="0.3">
      <c r="B34" s="6"/>
      <c r="F34" s="7"/>
      <c r="G34" s="7"/>
    </row>
    <row r="35" spans="2:7" x14ac:dyDescent="0.3">
      <c r="B35" s="6"/>
      <c r="F35" s="7"/>
      <c r="G35" s="7"/>
    </row>
    <row r="36" spans="2:7" x14ac:dyDescent="0.3">
      <c r="B36" s="6"/>
      <c r="F36" s="7"/>
      <c r="G36" s="7"/>
    </row>
    <row r="37" spans="2:7" x14ac:dyDescent="0.3">
      <c r="B37" s="6"/>
      <c r="F37" s="7"/>
      <c r="G37" s="7"/>
    </row>
    <row r="38" spans="2:7" x14ac:dyDescent="0.3">
      <c r="B38" s="6"/>
      <c r="F38" s="7"/>
      <c r="G38" s="7"/>
    </row>
    <row r="39" spans="2:7" x14ac:dyDescent="0.3">
      <c r="B39" s="6"/>
      <c r="F39" s="7"/>
      <c r="G39" s="7"/>
    </row>
    <row r="40" spans="2:7" x14ac:dyDescent="0.3">
      <c r="B40" s="6"/>
      <c r="F40" s="7"/>
      <c r="G40" s="7"/>
    </row>
    <row r="41" spans="2:7" x14ac:dyDescent="0.3">
      <c r="B41" s="6"/>
    </row>
    <row r="42" spans="2:7" x14ac:dyDescent="0.3">
      <c r="B42" s="6"/>
    </row>
    <row r="43" spans="2:7" x14ac:dyDescent="0.3">
      <c r="B43" s="6"/>
    </row>
    <row r="44" spans="2:7" x14ac:dyDescent="0.3">
      <c r="B44" s="6"/>
    </row>
    <row r="45" spans="2:7" x14ac:dyDescent="0.3">
      <c r="B45" s="6"/>
    </row>
    <row r="46" spans="2:7" x14ac:dyDescent="0.3">
      <c r="B46" s="6"/>
    </row>
  </sheetData>
  <mergeCells count="30">
    <mergeCell ref="A2:G2"/>
    <mergeCell ref="A8:G8"/>
    <mergeCell ref="A10:G10"/>
    <mergeCell ref="A16:G16"/>
    <mergeCell ref="A17:G17"/>
    <mergeCell ref="A9:B9"/>
    <mergeCell ref="A7:B7"/>
    <mergeCell ref="F9:G9"/>
    <mergeCell ref="C7:G7"/>
    <mergeCell ref="D9:E9"/>
    <mergeCell ref="A4:G4"/>
    <mergeCell ref="F11:G11"/>
    <mergeCell ref="D11:E11"/>
    <mergeCell ref="C12:G12"/>
    <mergeCell ref="A27:F27"/>
    <mergeCell ref="A14:F14"/>
    <mergeCell ref="A15:F15"/>
    <mergeCell ref="A21:G21"/>
    <mergeCell ref="A1:G1"/>
    <mergeCell ref="A20:B20"/>
    <mergeCell ref="C20:F20"/>
    <mergeCell ref="A5:B5"/>
    <mergeCell ref="A3:B3"/>
    <mergeCell ref="A11:B11"/>
    <mergeCell ref="A12:B12"/>
    <mergeCell ref="A6:G6"/>
    <mergeCell ref="C3:G3"/>
    <mergeCell ref="C5:G5"/>
    <mergeCell ref="A13:G13"/>
    <mergeCell ref="A19:G19"/>
  </mergeCells>
  <phoneticPr fontId="3" type="noConversion"/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zoomScaleNormal="100" workbookViewId="0">
      <selection activeCell="F9" sqref="F9:G9"/>
    </sheetView>
  </sheetViews>
  <sheetFormatPr defaultColWidth="9.140625" defaultRowHeight="16.5" x14ac:dyDescent="0.3"/>
  <cols>
    <col min="1" max="1" width="9.140625" style="6"/>
    <col min="2" max="2" width="11.28515625" style="9" customWidth="1"/>
    <col min="3" max="3" width="49.28515625" style="2" customWidth="1"/>
    <col min="4" max="4" width="9.140625" style="2"/>
    <col min="5" max="6" width="11.28515625" style="2" bestFit="1" customWidth="1"/>
    <col min="7" max="7" width="11.42578125" style="2" bestFit="1" customWidth="1"/>
    <col min="8" max="16384" width="9.140625" style="2"/>
  </cols>
  <sheetData>
    <row r="1" spans="1:8" x14ac:dyDescent="0.3">
      <c r="A1" s="412" t="s">
        <v>29</v>
      </c>
      <c r="B1" s="412"/>
      <c r="C1" s="412"/>
      <c r="D1" s="412"/>
      <c r="E1" s="412"/>
      <c r="F1" s="412"/>
      <c r="G1" s="412"/>
      <c r="H1" s="1"/>
    </row>
    <row r="2" spans="1:8" x14ac:dyDescent="0.3">
      <c r="A2" s="413"/>
      <c r="B2" s="413"/>
      <c r="C2" s="413"/>
      <c r="D2" s="413"/>
      <c r="E2" s="413"/>
      <c r="F2" s="413"/>
      <c r="G2" s="413"/>
      <c r="H2" s="1"/>
    </row>
    <row r="3" spans="1:8" x14ac:dyDescent="0.3">
      <c r="A3" s="407" t="s">
        <v>3</v>
      </c>
      <c r="B3" s="407"/>
      <c r="C3" s="408" t="s">
        <v>37</v>
      </c>
      <c r="D3" s="408"/>
      <c r="E3" s="408"/>
      <c r="F3" s="408"/>
      <c r="G3" s="408"/>
      <c r="H3" s="3"/>
    </row>
    <row r="4" spans="1:8" ht="15" customHeight="1" x14ac:dyDescent="0.3">
      <c r="A4" s="405"/>
      <c r="B4" s="405"/>
      <c r="C4" s="405"/>
      <c r="D4" s="405"/>
      <c r="E4" s="405"/>
      <c r="F4" s="405"/>
      <c r="G4" s="405"/>
      <c r="H4" s="3"/>
    </row>
    <row r="5" spans="1:8" x14ac:dyDescent="0.3">
      <c r="A5" s="407" t="s">
        <v>4</v>
      </c>
      <c r="B5" s="407"/>
      <c r="C5" s="411" t="s">
        <v>36</v>
      </c>
      <c r="D5" s="411"/>
      <c r="E5" s="411"/>
      <c r="F5" s="411"/>
      <c r="G5" s="411"/>
      <c r="H5" s="5"/>
    </row>
    <row r="6" spans="1:8" x14ac:dyDescent="0.3">
      <c r="A6" s="405"/>
      <c r="B6" s="405"/>
      <c r="C6" s="405"/>
      <c r="D6" s="405"/>
      <c r="E6" s="405"/>
      <c r="F6" s="405"/>
      <c r="G6" s="405"/>
      <c r="H6" s="5"/>
    </row>
    <row r="7" spans="1:8" x14ac:dyDescent="0.3">
      <c r="A7" s="407" t="s">
        <v>5</v>
      </c>
      <c r="B7" s="407"/>
      <c r="C7" s="408" t="s">
        <v>2</v>
      </c>
      <c r="D7" s="408"/>
      <c r="E7" s="408"/>
      <c r="F7" s="408"/>
      <c r="G7" s="408"/>
      <c r="H7" s="5"/>
    </row>
    <row r="8" spans="1:8" x14ac:dyDescent="0.3">
      <c r="A8" s="405"/>
      <c r="B8" s="405"/>
      <c r="C8" s="405"/>
      <c r="D8" s="405"/>
      <c r="E8" s="405"/>
      <c r="F8" s="405"/>
      <c r="G8" s="405"/>
      <c r="H8" s="3"/>
    </row>
    <row r="9" spans="1:8" x14ac:dyDescent="0.3">
      <c r="A9" s="407" t="s">
        <v>6</v>
      </c>
      <c r="B9" s="407"/>
      <c r="C9" s="31" t="s">
        <v>38</v>
      </c>
      <c r="D9" s="408" t="s">
        <v>8</v>
      </c>
      <c r="E9" s="408"/>
      <c r="F9" s="410"/>
      <c r="G9" s="410"/>
      <c r="H9" s="8"/>
    </row>
    <row r="10" spans="1:8" x14ac:dyDescent="0.3">
      <c r="A10" s="405"/>
      <c r="B10" s="405"/>
      <c r="C10" s="405"/>
      <c r="D10" s="405"/>
      <c r="E10" s="405"/>
      <c r="F10" s="405"/>
      <c r="G10" s="405"/>
      <c r="H10" s="3"/>
    </row>
    <row r="11" spans="1:8" x14ac:dyDescent="0.3">
      <c r="A11" s="407" t="s">
        <v>7</v>
      </c>
      <c r="B11" s="407"/>
      <c r="C11" s="11" t="s">
        <v>39</v>
      </c>
      <c r="D11" s="408" t="s">
        <v>9</v>
      </c>
      <c r="E11" s="408"/>
      <c r="F11" s="409"/>
      <c r="G11" s="409"/>
      <c r="H11" s="4"/>
    </row>
    <row r="12" spans="1:8" x14ac:dyDescent="0.3">
      <c r="A12" s="405"/>
      <c r="B12" s="405"/>
      <c r="C12" s="408"/>
      <c r="D12" s="408"/>
      <c r="E12" s="408"/>
      <c r="F12" s="408"/>
      <c r="G12" s="408"/>
      <c r="H12" s="4"/>
    </row>
    <row r="13" spans="1:8" x14ac:dyDescent="0.3">
      <c r="A13" s="405"/>
      <c r="B13" s="405"/>
      <c r="C13" s="405"/>
      <c r="D13" s="405"/>
      <c r="E13" s="405"/>
      <c r="F13" s="405"/>
      <c r="G13" s="405"/>
      <c r="H13" s="4"/>
    </row>
    <row r="14" spans="1:8" x14ac:dyDescent="0.3">
      <c r="A14" s="406" t="s">
        <v>27</v>
      </c>
      <c r="B14" s="406"/>
      <c r="C14" s="406"/>
      <c r="D14" s="406"/>
      <c r="E14" s="406"/>
      <c r="F14" s="406"/>
      <c r="G14" s="26">
        <f>SUM(G15:G16)</f>
        <v>0</v>
      </c>
      <c r="H14" s="4"/>
    </row>
    <row r="15" spans="1:8" x14ac:dyDescent="0.3">
      <c r="A15" s="422" t="str">
        <f>C21</f>
        <v>PRÁCE A DODÁVKY HSV</v>
      </c>
      <c r="B15" s="423"/>
      <c r="C15" s="423"/>
      <c r="D15" s="423"/>
      <c r="E15" s="423"/>
      <c r="F15" s="424"/>
      <c r="G15" s="27">
        <f>SUM(G22)</f>
        <v>0</v>
      </c>
      <c r="H15" s="4"/>
    </row>
    <row r="16" spans="1:8" x14ac:dyDescent="0.3">
      <c r="A16" s="415" t="str">
        <f>C42</f>
        <v>HODINOVÉ ZÚČTOVACIE SADZBY</v>
      </c>
      <c r="B16" s="415"/>
      <c r="C16" s="415"/>
      <c r="D16" s="415"/>
      <c r="E16" s="415"/>
      <c r="F16" s="415"/>
      <c r="G16" s="27">
        <f>G42</f>
        <v>0</v>
      </c>
      <c r="H16" s="4"/>
    </row>
    <row r="17" spans="1:11" x14ac:dyDescent="0.3">
      <c r="A17" s="405"/>
      <c r="B17" s="405"/>
      <c r="C17" s="405"/>
      <c r="D17" s="405"/>
      <c r="E17" s="405"/>
      <c r="F17" s="405"/>
      <c r="G17" s="405"/>
      <c r="H17" s="4"/>
    </row>
    <row r="18" spans="1:11" x14ac:dyDescent="0.3">
      <c r="A18" s="412" t="s">
        <v>30</v>
      </c>
      <c r="B18" s="412"/>
      <c r="C18" s="412"/>
      <c r="D18" s="412"/>
      <c r="E18" s="412"/>
      <c r="F18" s="412"/>
      <c r="G18" s="412"/>
      <c r="H18" s="4"/>
    </row>
    <row r="19" spans="1:11" ht="66" x14ac:dyDescent="0.3">
      <c r="A19" s="14" t="s">
        <v>0</v>
      </c>
      <c r="B19" s="14" t="s">
        <v>12</v>
      </c>
      <c r="C19" s="14" t="s">
        <v>10</v>
      </c>
      <c r="D19" s="14" t="s">
        <v>1</v>
      </c>
      <c r="E19" s="15" t="s">
        <v>11</v>
      </c>
      <c r="F19" s="14" t="s">
        <v>226</v>
      </c>
      <c r="G19" s="14" t="s">
        <v>227</v>
      </c>
    </row>
    <row r="20" spans="1:11" x14ac:dyDescent="0.3">
      <c r="A20" s="415"/>
      <c r="B20" s="415"/>
      <c r="C20" s="415"/>
      <c r="D20" s="415"/>
      <c r="E20" s="415"/>
      <c r="F20" s="415"/>
      <c r="G20" s="415"/>
      <c r="H20" s="4"/>
    </row>
    <row r="21" spans="1:11" x14ac:dyDescent="0.3">
      <c r="A21" s="416" t="s">
        <v>16</v>
      </c>
      <c r="B21" s="416"/>
      <c r="C21" s="417" t="s">
        <v>17</v>
      </c>
      <c r="D21" s="417"/>
      <c r="E21" s="417"/>
      <c r="F21" s="417"/>
      <c r="G21" s="417"/>
      <c r="H21" s="4"/>
    </row>
    <row r="22" spans="1:11" x14ac:dyDescent="0.3">
      <c r="A22" s="421" t="s">
        <v>32</v>
      </c>
      <c r="B22" s="421"/>
      <c r="C22" s="421"/>
      <c r="D22" s="421"/>
      <c r="E22" s="421"/>
      <c r="F22" s="421"/>
      <c r="G22" s="16">
        <f>SUM(G23:G40)</f>
        <v>0</v>
      </c>
      <c r="H22" s="398"/>
      <c r="I22" s="399"/>
      <c r="J22" s="399"/>
      <c r="K22" s="399"/>
    </row>
    <row r="23" spans="1:11" ht="49.5" x14ac:dyDescent="0.3">
      <c r="A23" s="36">
        <v>1</v>
      </c>
      <c r="B23" s="36" t="s">
        <v>44</v>
      </c>
      <c r="C23" s="37" t="s">
        <v>62</v>
      </c>
      <c r="D23" s="36" t="s">
        <v>33</v>
      </c>
      <c r="E23" s="36">
        <v>127.97</v>
      </c>
      <c r="F23" s="38">
        <v>0</v>
      </c>
      <c r="G23" s="38">
        <f t="shared" ref="G23:G24" si="0">F23*E23</f>
        <v>0</v>
      </c>
      <c r="H23" s="399"/>
      <c r="I23" s="400"/>
      <c r="J23" s="400"/>
      <c r="K23" s="399"/>
    </row>
    <row r="24" spans="1:11" ht="33" x14ac:dyDescent="0.3">
      <c r="A24" s="36">
        <v>2</v>
      </c>
      <c r="B24" s="36" t="s">
        <v>44</v>
      </c>
      <c r="C24" s="37" t="s">
        <v>41</v>
      </c>
      <c r="D24" s="36" t="s">
        <v>33</v>
      </c>
      <c r="E24" s="36">
        <f>SUM(E23/100*10)</f>
        <v>12.797000000000001</v>
      </c>
      <c r="F24" s="38">
        <v>0</v>
      </c>
      <c r="G24" s="38">
        <f t="shared" si="0"/>
        <v>0</v>
      </c>
      <c r="H24" s="399"/>
      <c r="I24" s="400"/>
      <c r="J24" s="400"/>
      <c r="K24" s="399"/>
    </row>
    <row r="25" spans="1:11" ht="45" customHeight="1" x14ac:dyDescent="0.3">
      <c r="A25" s="17">
        <v>3</v>
      </c>
      <c r="B25" s="35" t="s">
        <v>43</v>
      </c>
      <c r="C25" s="19" t="s">
        <v>58</v>
      </c>
      <c r="D25" s="17" t="s">
        <v>14</v>
      </c>
      <c r="E25" s="35">
        <v>40.4</v>
      </c>
      <c r="F25" s="28">
        <v>0</v>
      </c>
      <c r="G25" s="28">
        <f t="shared" ref="G25:G31" si="1">F25*E25</f>
        <v>0</v>
      </c>
      <c r="H25" s="399"/>
      <c r="I25" s="401"/>
      <c r="J25" s="401"/>
      <c r="K25" s="399"/>
    </row>
    <row r="26" spans="1:11" ht="33" x14ac:dyDescent="0.3">
      <c r="A26" s="17">
        <v>4</v>
      </c>
      <c r="B26" s="35" t="s">
        <v>43</v>
      </c>
      <c r="C26" s="19" t="s">
        <v>42</v>
      </c>
      <c r="D26" s="35" t="s">
        <v>14</v>
      </c>
      <c r="E26" s="35">
        <v>40.4</v>
      </c>
      <c r="F26" s="28">
        <v>0</v>
      </c>
      <c r="G26" s="28">
        <f t="shared" ref="G26:G27" si="2">F26*E26</f>
        <v>0</v>
      </c>
    </row>
    <row r="27" spans="1:11" ht="33" x14ac:dyDescent="0.3">
      <c r="A27" s="17">
        <v>5</v>
      </c>
      <c r="B27" s="35" t="s">
        <v>43</v>
      </c>
      <c r="C27" s="19" t="s">
        <v>35</v>
      </c>
      <c r="D27" s="35" t="s">
        <v>14</v>
      </c>
      <c r="E27" s="35">
        <v>40.4</v>
      </c>
      <c r="F27" s="28">
        <v>0</v>
      </c>
      <c r="G27" s="28">
        <f t="shared" si="2"/>
        <v>0</v>
      </c>
    </row>
    <row r="28" spans="1:11" ht="49.5" x14ac:dyDescent="0.3">
      <c r="A28" s="17">
        <v>6</v>
      </c>
      <c r="B28" s="35" t="s">
        <v>63</v>
      </c>
      <c r="C28" s="22" t="s">
        <v>59</v>
      </c>
      <c r="D28" s="35" t="s">
        <v>14</v>
      </c>
      <c r="E28" s="17">
        <v>11.54</v>
      </c>
      <c r="F28" s="18">
        <v>0</v>
      </c>
      <c r="G28" s="18">
        <f t="shared" si="1"/>
        <v>0</v>
      </c>
    </row>
    <row r="29" spans="1:11" ht="33" x14ac:dyDescent="0.3">
      <c r="A29" s="35">
        <v>7</v>
      </c>
      <c r="B29" s="35" t="s">
        <v>64</v>
      </c>
      <c r="C29" s="22" t="s">
        <v>225</v>
      </c>
      <c r="D29" s="35" t="s">
        <v>15</v>
      </c>
      <c r="E29" s="35">
        <v>8</v>
      </c>
      <c r="F29" s="28">
        <v>0</v>
      </c>
      <c r="G29" s="28">
        <f t="shared" si="1"/>
        <v>0</v>
      </c>
    </row>
    <row r="30" spans="1:11" ht="49.5" x14ac:dyDescent="0.3">
      <c r="A30" s="17">
        <v>8</v>
      </c>
      <c r="B30" s="35" t="s">
        <v>47</v>
      </c>
      <c r="C30" s="19" t="s">
        <v>48</v>
      </c>
      <c r="D30" s="35" t="s">
        <v>14</v>
      </c>
      <c r="E30" s="35">
        <v>1.2</v>
      </c>
      <c r="F30" s="28">
        <v>0</v>
      </c>
      <c r="G30" s="28">
        <f t="shared" ref="G30" si="3">F30*E30</f>
        <v>0</v>
      </c>
    </row>
    <row r="31" spans="1:11" ht="49.5" x14ac:dyDescent="0.3">
      <c r="A31" s="17">
        <v>9</v>
      </c>
      <c r="B31" s="35" t="s">
        <v>49</v>
      </c>
      <c r="C31" s="19" t="s">
        <v>50</v>
      </c>
      <c r="D31" s="17" t="s">
        <v>14</v>
      </c>
      <c r="E31" s="17">
        <v>4</v>
      </c>
      <c r="F31" s="18">
        <v>0</v>
      </c>
      <c r="G31" s="18">
        <f t="shared" si="1"/>
        <v>0</v>
      </c>
    </row>
    <row r="32" spans="1:11" ht="66" x14ac:dyDescent="0.3">
      <c r="A32" s="35">
        <v>10</v>
      </c>
      <c r="B32" s="35" t="s">
        <v>45</v>
      </c>
      <c r="C32" s="29" t="s">
        <v>60</v>
      </c>
      <c r="D32" s="35" t="s">
        <v>14</v>
      </c>
      <c r="E32" s="35">
        <v>4.16</v>
      </c>
      <c r="F32" s="28">
        <v>0</v>
      </c>
      <c r="G32" s="28">
        <f>F32*E32</f>
        <v>0</v>
      </c>
    </row>
    <row r="33" spans="1:11" ht="33" x14ac:dyDescent="0.3">
      <c r="A33" s="35">
        <v>11</v>
      </c>
      <c r="B33" s="35" t="s">
        <v>45</v>
      </c>
      <c r="C33" s="29" t="s">
        <v>46</v>
      </c>
      <c r="D33" s="35" t="s">
        <v>15</v>
      </c>
      <c r="E33" s="35">
        <v>1</v>
      </c>
      <c r="F33" s="28">
        <v>0</v>
      </c>
      <c r="G33" s="28">
        <f>F33*E33</f>
        <v>0</v>
      </c>
    </row>
    <row r="34" spans="1:11" ht="66" x14ac:dyDescent="0.3">
      <c r="A34" s="35">
        <v>12</v>
      </c>
      <c r="B34" s="43" t="s">
        <v>65</v>
      </c>
      <c r="C34" s="44" t="s">
        <v>66</v>
      </c>
      <c r="D34" s="43" t="s">
        <v>13</v>
      </c>
      <c r="E34" s="43">
        <v>2</v>
      </c>
      <c r="F34" s="45">
        <v>0</v>
      </c>
      <c r="G34" s="45">
        <f>F34*E34</f>
        <v>0</v>
      </c>
    </row>
    <row r="35" spans="1:11" ht="33" x14ac:dyDescent="0.3">
      <c r="A35" s="35">
        <v>13</v>
      </c>
      <c r="B35" s="43" t="s">
        <v>68</v>
      </c>
      <c r="C35" s="44" t="s">
        <v>67</v>
      </c>
      <c r="D35" s="43" t="s">
        <v>14</v>
      </c>
      <c r="E35" s="43">
        <v>6</v>
      </c>
      <c r="F35" s="45">
        <v>0</v>
      </c>
      <c r="G35" s="45">
        <f t="shared" ref="G35:G37" si="4">F35*E35</f>
        <v>0</v>
      </c>
    </row>
    <row r="36" spans="1:11" ht="30.75" customHeight="1" x14ac:dyDescent="0.3">
      <c r="A36" s="35">
        <v>14</v>
      </c>
      <c r="B36" s="43" t="s">
        <v>69</v>
      </c>
      <c r="C36" s="44" t="s">
        <v>224</v>
      </c>
      <c r="D36" s="43" t="s">
        <v>15</v>
      </c>
      <c r="E36" s="43">
        <v>10</v>
      </c>
      <c r="F36" s="45">
        <v>0</v>
      </c>
      <c r="G36" s="45">
        <f t="shared" si="4"/>
        <v>0</v>
      </c>
      <c r="J36" s="403"/>
      <c r="K36" s="403"/>
    </row>
    <row r="37" spans="1:11" ht="33" x14ac:dyDescent="0.3">
      <c r="A37" s="43">
        <v>15</v>
      </c>
      <c r="B37" s="43" t="s">
        <v>44</v>
      </c>
      <c r="C37" s="44" t="s">
        <v>18</v>
      </c>
      <c r="D37" s="43" t="s">
        <v>14</v>
      </c>
      <c r="E37" s="43">
        <v>76</v>
      </c>
      <c r="F37" s="45">
        <v>0</v>
      </c>
      <c r="G37" s="45">
        <f t="shared" si="4"/>
        <v>0</v>
      </c>
    </row>
    <row r="38" spans="1:11" x14ac:dyDescent="0.3">
      <c r="A38" s="43">
        <v>16</v>
      </c>
      <c r="B38" s="43" t="s">
        <v>44</v>
      </c>
      <c r="C38" s="44" t="s">
        <v>19</v>
      </c>
      <c r="D38" s="43" t="s">
        <v>22</v>
      </c>
      <c r="E38" s="43">
        <v>0.68</v>
      </c>
      <c r="F38" s="45">
        <v>0</v>
      </c>
      <c r="G38" s="45">
        <f t="shared" ref="G38:G40" si="5">F38*E38</f>
        <v>0</v>
      </c>
    </row>
    <row r="39" spans="1:11" x14ac:dyDescent="0.3">
      <c r="A39" s="43">
        <v>17</v>
      </c>
      <c r="B39" s="43" t="s">
        <v>44</v>
      </c>
      <c r="C39" s="44" t="s">
        <v>20</v>
      </c>
      <c r="D39" s="43" t="s">
        <v>22</v>
      </c>
      <c r="E39" s="43">
        <v>0.68</v>
      </c>
      <c r="F39" s="45">
        <v>0</v>
      </c>
      <c r="G39" s="45">
        <f t="shared" si="5"/>
        <v>0</v>
      </c>
    </row>
    <row r="40" spans="1:11" ht="33" x14ac:dyDescent="0.3">
      <c r="A40" s="35">
        <v>18</v>
      </c>
      <c r="B40" s="43" t="s">
        <v>44</v>
      </c>
      <c r="C40" s="44" t="s">
        <v>21</v>
      </c>
      <c r="D40" s="43" t="s">
        <v>22</v>
      </c>
      <c r="E40" s="43">
        <v>20.399999999999999</v>
      </c>
      <c r="F40" s="45">
        <v>0</v>
      </c>
      <c r="G40" s="45">
        <f t="shared" si="5"/>
        <v>0</v>
      </c>
    </row>
    <row r="41" spans="1:11" x14ac:dyDescent="0.3">
      <c r="A41" s="420"/>
      <c r="B41" s="420"/>
      <c r="C41" s="420"/>
      <c r="D41" s="420"/>
      <c r="E41" s="420"/>
      <c r="F41" s="420"/>
      <c r="G41" s="420"/>
    </row>
    <row r="42" spans="1:11" x14ac:dyDescent="0.3">
      <c r="A42" s="416"/>
      <c r="B42" s="416"/>
      <c r="C42" s="417" t="s">
        <v>25</v>
      </c>
      <c r="D42" s="417"/>
      <c r="E42" s="417"/>
      <c r="F42" s="417"/>
      <c r="G42" s="21">
        <f>SUM(G43)</f>
        <v>0</v>
      </c>
    </row>
    <row r="43" spans="1:11" ht="49.5" x14ac:dyDescent="0.3">
      <c r="A43" s="17">
        <v>19</v>
      </c>
      <c r="B43" s="17"/>
      <c r="C43" s="19" t="s">
        <v>40</v>
      </c>
      <c r="D43" s="17" t="s">
        <v>26</v>
      </c>
      <c r="E43" s="17">
        <v>8</v>
      </c>
      <c r="F43" s="18">
        <v>0</v>
      </c>
      <c r="G43" s="18">
        <f>F43*E43</f>
        <v>0</v>
      </c>
    </row>
    <row r="44" spans="1:11" x14ac:dyDescent="0.3">
      <c r="A44" s="418"/>
      <c r="B44" s="418"/>
      <c r="C44" s="418"/>
      <c r="D44" s="418"/>
      <c r="E44" s="418"/>
      <c r="F44" s="418"/>
      <c r="G44" s="419"/>
    </row>
  </sheetData>
  <mergeCells count="34">
    <mergeCell ref="A5:B5"/>
    <mergeCell ref="C5:G5"/>
    <mergeCell ref="A1:G1"/>
    <mergeCell ref="A2:G2"/>
    <mergeCell ref="A3:B3"/>
    <mergeCell ref="C3:G3"/>
    <mergeCell ref="A4:G4"/>
    <mergeCell ref="A6:G6"/>
    <mergeCell ref="A7:B7"/>
    <mergeCell ref="C7:G7"/>
    <mergeCell ref="A8:G8"/>
    <mergeCell ref="A9:B9"/>
    <mergeCell ref="D9:E9"/>
    <mergeCell ref="F9:G9"/>
    <mergeCell ref="A18:G18"/>
    <mergeCell ref="A20:G20"/>
    <mergeCell ref="A21:B21"/>
    <mergeCell ref="C21:G21"/>
    <mergeCell ref="A10:G10"/>
    <mergeCell ref="A11:B11"/>
    <mergeCell ref="D11:E11"/>
    <mergeCell ref="F11:G11"/>
    <mergeCell ref="A12:B12"/>
    <mergeCell ref="C12:G12"/>
    <mergeCell ref="A13:G13"/>
    <mergeCell ref="A14:F14"/>
    <mergeCell ref="A15:F15"/>
    <mergeCell ref="A16:F16"/>
    <mergeCell ref="A17:G17"/>
    <mergeCell ref="A44:G44"/>
    <mergeCell ref="A41:G41"/>
    <mergeCell ref="A42:B42"/>
    <mergeCell ref="C42:F42"/>
    <mergeCell ref="A22:F22"/>
  </mergeCells>
  <phoneticPr fontId="3" type="noConversion"/>
  <pageMargins left="0.7" right="0.7" top="0.75" bottom="0.75" header="0.3" footer="0.3"/>
  <pageSetup paperSize="9" scale="77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zoomScaleNormal="100" workbookViewId="0">
      <selection activeCell="M17" sqref="M17"/>
    </sheetView>
  </sheetViews>
  <sheetFormatPr defaultColWidth="9.140625" defaultRowHeight="16.5" x14ac:dyDescent="0.3"/>
  <cols>
    <col min="1" max="1" width="9.140625" style="6"/>
    <col min="2" max="2" width="11.28515625" style="9" customWidth="1"/>
    <col min="3" max="3" width="49.28515625" style="2" customWidth="1"/>
    <col min="4" max="4" width="9.140625" style="2"/>
    <col min="5" max="6" width="11.28515625" style="2" bestFit="1" customWidth="1"/>
    <col min="7" max="7" width="11.42578125" style="2" bestFit="1" customWidth="1"/>
    <col min="8" max="16384" width="9.140625" style="2"/>
  </cols>
  <sheetData>
    <row r="1" spans="1:8" x14ac:dyDescent="0.3">
      <c r="A1" s="412" t="s">
        <v>29</v>
      </c>
      <c r="B1" s="412"/>
      <c r="C1" s="412"/>
      <c r="D1" s="412"/>
      <c r="E1" s="412"/>
      <c r="F1" s="412"/>
      <c r="G1" s="412"/>
      <c r="H1" s="1"/>
    </row>
    <row r="2" spans="1:8" x14ac:dyDescent="0.3">
      <c r="A2" s="413"/>
      <c r="B2" s="413"/>
      <c r="C2" s="413"/>
      <c r="D2" s="413"/>
      <c r="E2" s="413"/>
      <c r="F2" s="413"/>
      <c r="G2" s="413"/>
      <c r="H2" s="1"/>
    </row>
    <row r="3" spans="1:8" x14ac:dyDescent="0.3">
      <c r="A3" s="407" t="s">
        <v>3</v>
      </c>
      <c r="B3" s="407"/>
      <c r="C3" s="408" t="s">
        <v>37</v>
      </c>
      <c r="D3" s="408"/>
      <c r="E3" s="408"/>
      <c r="F3" s="408"/>
      <c r="G3" s="408"/>
      <c r="H3" s="3"/>
    </row>
    <row r="4" spans="1:8" ht="15" customHeight="1" x14ac:dyDescent="0.3">
      <c r="A4" s="405"/>
      <c r="B4" s="405"/>
      <c r="C4" s="405"/>
      <c r="D4" s="405"/>
      <c r="E4" s="405"/>
      <c r="F4" s="405"/>
      <c r="G4" s="405"/>
      <c r="H4" s="3"/>
    </row>
    <row r="5" spans="1:8" x14ac:dyDescent="0.3">
      <c r="A5" s="407" t="s">
        <v>4</v>
      </c>
      <c r="B5" s="407"/>
      <c r="C5" s="411" t="s">
        <v>36</v>
      </c>
      <c r="D5" s="411"/>
      <c r="E5" s="411"/>
      <c r="F5" s="411"/>
      <c r="G5" s="411"/>
      <c r="H5" s="5"/>
    </row>
    <row r="6" spans="1:8" x14ac:dyDescent="0.3">
      <c r="A6" s="405"/>
      <c r="B6" s="405"/>
      <c r="C6" s="405"/>
      <c r="D6" s="405"/>
      <c r="E6" s="405"/>
      <c r="F6" s="405"/>
      <c r="G6" s="405"/>
      <c r="H6" s="5"/>
    </row>
    <row r="7" spans="1:8" x14ac:dyDescent="0.3">
      <c r="A7" s="407" t="s">
        <v>5</v>
      </c>
      <c r="B7" s="407"/>
      <c r="C7" s="408" t="s">
        <v>2</v>
      </c>
      <c r="D7" s="408"/>
      <c r="E7" s="408"/>
      <c r="F7" s="408"/>
      <c r="G7" s="408"/>
      <c r="H7" s="5"/>
    </row>
    <row r="8" spans="1:8" x14ac:dyDescent="0.3">
      <c r="A8" s="405"/>
      <c r="B8" s="405"/>
      <c r="C8" s="405"/>
      <c r="D8" s="405"/>
      <c r="E8" s="405"/>
      <c r="F8" s="405"/>
      <c r="G8" s="405"/>
      <c r="H8" s="3"/>
    </row>
    <row r="9" spans="1:8" x14ac:dyDescent="0.3">
      <c r="A9" s="407" t="s">
        <v>6</v>
      </c>
      <c r="B9" s="407"/>
      <c r="C9" s="31" t="s">
        <v>38</v>
      </c>
      <c r="D9" s="408" t="s">
        <v>8</v>
      </c>
      <c r="E9" s="408"/>
      <c r="F9" s="410"/>
      <c r="G9" s="410"/>
      <c r="H9" s="8"/>
    </row>
    <row r="10" spans="1:8" x14ac:dyDescent="0.3">
      <c r="A10" s="405"/>
      <c r="B10" s="405"/>
      <c r="C10" s="405"/>
      <c r="D10" s="405"/>
      <c r="E10" s="405"/>
      <c r="F10" s="405"/>
      <c r="G10" s="405"/>
      <c r="H10" s="3"/>
    </row>
    <row r="11" spans="1:8" x14ac:dyDescent="0.3">
      <c r="A11" s="407" t="s">
        <v>7</v>
      </c>
      <c r="B11" s="407"/>
      <c r="C11" s="11" t="s">
        <v>39</v>
      </c>
      <c r="D11" s="408" t="s">
        <v>9</v>
      </c>
      <c r="E11" s="408"/>
      <c r="F11" s="409"/>
      <c r="G11" s="409"/>
      <c r="H11" s="4"/>
    </row>
    <row r="12" spans="1:8" x14ac:dyDescent="0.3">
      <c r="A12" s="405"/>
      <c r="B12" s="405"/>
      <c r="C12" s="408"/>
      <c r="D12" s="408"/>
      <c r="E12" s="408"/>
      <c r="F12" s="408"/>
      <c r="G12" s="408"/>
      <c r="H12" s="4"/>
    </row>
    <row r="13" spans="1:8" x14ac:dyDescent="0.3">
      <c r="A13" s="426"/>
      <c r="B13" s="427"/>
      <c r="C13" s="427"/>
      <c r="D13" s="427"/>
      <c r="E13" s="427"/>
      <c r="F13" s="427"/>
      <c r="G13" s="428"/>
      <c r="H13" s="4"/>
    </row>
    <row r="14" spans="1:8" x14ac:dyDescent="0.3">
      <c r="A14" s="406" t="s">
        <v>27</v>
      </c>
      <c r="B14" s="406"/>
      <c r="C14" s="406"/>
      <c r="D14" s="406"/>
      <c r="E14" s="406"/>
      <c r="F14" s="406"/>
      <c r="G14" s="26">
        <f>SUM(G15:G15)</f>
        <v>0</v>
      </c>
      <c r="H14" s="4"/>
    </row>
    <row r="15" spans="1:8" x14ac:dyDescent="0.3">
      <c r="A15" s="422" t="str">
        <f>C20</f>
        <v>FASÁDNE VÝPLNE OTVOROV</v>
      </c>
      <c r="B15" s="423"/>
      <c r="C15" s="423"/>
      <c r="D15" s="423"/>
      <c r="E15" s="423"/>
      <c r="F15" s="424"/>
      <c r="G15" s="27">
        <f>SUM(G21+G25)</f>
        <v>0</v>
      </c>
      <c r="H15" s="4"/>
    </row>
    <row r="16" spans="1:8" x14ac:dyDescent="0.3">
      <c r="A16" s="405"/>
      <c r="B16" s="405"/>
      <c r="C16" s="405"/>
      <c r="D16" s="405"/>
      <c r="E16" s="405"/>
      <c r="F16" s="405"/>
      <c r="G16" s="405"/>
      <c r="H16" s="4"/>
    </row>
    <row r="17" spans="1:11" x14ac:dyDescent="0.3">
      <c r="A17" s="412" t="s">
        <v>31</v>
      </c>
      <c r="B17" s="412"/>
      <c r="C17" s="412"/>
      <c r="D17" s="412"/>
      <c r="E17" s="412"/>
      <c r="F17" s="412"/>
      <c r="G17" s="412"/>
      <c r="H17" s="4"/>
    </row>
    <row r="18" spans="1:11" ht="66" x14ac:dyDescent="0.3">
      <c r="A18" s="14" t="s">
        <v>0</v>
      </c>
      <c r="B18" s="14" t="s">
        <v>12</v>
      </c>
      <c r="C18" s="14" t="s">
        <v>10</v>
      </c>
      <c r="D18" s="14" t="s">
        <v>1</v>
      </c>
      <c r="E18" s="15" t="s">
        <v>11</v>
      </c>
      <c r="F18" s="14" t="s">
        <v>226</v>
      </c>
      <c r="G18" s="14" t="s">
        <v>227</v>
      </c>
    </row>
    <row r="19" spans="1:11" x14ac:dyDescent="0.3">
      <c r="A19" s="415"/>
      <c r="B19" s="415"/>
      <c r="C19" s="415"/>
      <c r="D19" s="415"/>
      <c r="E19" s="415"/>
      <c r="F19" s="415"/>
      <c r="G19" s="415"/>
      <c r="H19" s="4"/>
    </row>
    <row r="20" spans="1:11" x14ac:dyDescent="0.3">
      <c r="A20" s="416" t="s">
        <v>23</v>
      </c>
      <c r="B20" s="416"/>
      <c r="C20" s="417" t="s">
        <v>221</v>
      </c>
      <c r="D20" s="417"/>
      <c r="E20" s="417"/>
      <c r="F20" s="417"/>
      <c r="G20" s="417"/>
      <c r="H20" s="4"/>
    </row>
    <row r="21" spans="1:11" x14ac:dyDescent="0.3">
      <c r="A21" s="421" t="s">
        <v>220</v>
      </c>
      <c r="B21" s="421"/>
      <c r="C21" s="421"/>
      <c r="D21" s="421"/>
      <c r="E21" s="421"/>
      <c r="F21" s="421"/>
      <c r="G21" s="16">
        <f>SUM(G22:G24)</f>
        <v>0</v>
      </c>
      <c r="H21" s="1"/>
    </row>
    <row r="22" spans="1:11" ht="49.5" x14ac:dyDescent="0.3">
      <c r="A22" s="17">
        <v>1</v>
      </c>
      <c r="B22" s="35" t="s">
        <v>43</v>
      </c>
      <c r="C22" s="22" t="s">
        <v>54</v>
      </c>
      <c r="D22" s="17" t="s">
        <v>15</v>
      </c>
      <c r="E22" s="17">
        <v>8</v>
      </c>
      <c r="F22" s="18">
        <v>0</v>
      </c>
      <c r="G22" s="18">
        <f t="shared" ref="G22" si="0">F22*E22</f>
        <v>0</v>
      </c>
    </row>
    <row r="23" spans="1:11" ht="49.5" x14ac:dyDescent="0.3">
      <c r="A23" s="402">
        <v>2</v>
      </c>
      <c r="B23" s="402" t="s">
        <v>43</v>
      </c>
      <c r="C23" s="22" t="s">
        <v>223</v>
      </c>
      <c r="D23" s="402" t="s">
        <v>15</v>
      </c>
      <c r="E23" s="402">
        <v>2</v>
      </c>
      <c r="F23" s="28">
        <v>0</v>
      </c>
      <c r="G23" s="28">
        <f t="shared" ref="G23" si="1">F23*E23</f>
        <v>0</v>
      </c>
      <c r="K23" s="403"/>
    </row>
    <row r="24" spans="1:11" x14ac:dyDescent="0.3">
      <c r="A24" s="17">
        <v>3</v>
      </c>
      <c r="B24" s="35" t="s">
        <v>43</v>
      </c>
      <c r="C24" s="22" t="s">
        <v>55</v>
      </c>
      <c r="D24" s="25" t="s">
        <v>33</v>
      </c>
      <c r="E24" s="25">
        <v>12</v>
      </c>
      <c r="F24" s="18">
        <v>0</v>
      </c>
      <c r="G24" s="18">
        <f>F24*E24</f>
        <v>0</v>
      </c>
      <c r="J24" s="403"/>
    </row>
    <row r="25" spans="1:11" x14ac:dyDescent="0.3">
      <c r="A25" s="421" t="s">
        <v>219</v>
      </c>
      <c r="B25" s="421"/>
      <c r="C25" s="421"/>
      <c r="D25" s="421"/>
      <c r="E25" s="421"/>
      <c r="F25" s="425"/>
      <c r="G25" s="21">
        <f>SUM(G26)</f>
        <v>0</v>
      </c>
      <c r="H25" s="4"/>
      <c r="K25" s="403"/>
    </row>
    <row r="26" spans="1:11" ht="33" x14ac:dyDescent="0.3">
      <c r="A26" s="32">
        <v>4</v>
      </c>
      <c r="B26" s="35" t="s">
        <v>43</v>
      </c>
      <c r="C26" s="22" t="s">
        <v>56</v>
      </c>
      <c r="D26" s="35" t="s">
        <v>15</v>
      </c>
      <c r="E26" s="35">
        <v>1</v>
      </c>
      <c r="F26" s="28">
        <v>0</v>
      </c>
      <c r="G26" s="28">
        <f t="shared" ref="G26" si="2">F26*E26</f>
        <v>0</v>
      </c>
    </row>
    <row r="27" spans="1:11" x14ac:dyDescent="0.3">
      <c r="B27" s="6"/>
      <c r="C27" s="39"/>
      <c r="D27" s="40"/>
      <c r="E27" s="40"/>
      <c r="F27" s="41"/>
      <c r="G27" s="42"/>
      <c r="H27" s="42"/>
    </row>
    <row r="28" spans="1:11" x14ac:dyDescent="0.3">
      <c r="B28" s="6"/>
      <c r="F28" s="7"/>
      <c r="G28" s="7"/>
    </row>
    <row r="29" spans="1:11" x14ac:dyDescent="0.3">
      <c r="B29" s="6"/>
      <c r="F29" s="7"/>
      <c r="G29" s="7"/>
    </row>
    <row r="30" spans="1:11" x14ac:dyDescent="0.3">
      <c r="B30" s="6"/>
      <c r="F30" s="7"/>
      <c r="G30" s="7"/>
    </row>
    <row r="31" spans="1:11" x14ac:dyDescent="0.3">
      <c r="B31" s="6"/>
      <c r="F31" s="7"/>
      <c r="G31" s="7"/>
    </row>
    <row r="32" spans="1:11" x14ac:dyDescent="0.3">
      <c r="B32" s="6"/>
      <c r="F32" s="7"/>
      <c r="G32" s="7"/>
    </row>
    <row r="33" spans="2:7" x14ac:dyDescent="0.3">
      <c r="B33" s="6"/>
      <c r="F33" s="7"/>
      <c r="G33" s="7"/>
    </row>
    <row r="34" spans="2:7" x14ac:dyDescent="0.3">
      <c r="B34" s="6"/>
      <c r="F34" s="7"/>
      <c r="G34" s="7"/>
    </row>
    <row r="35" spans="2:7" x14ac:dyDescent="0.3">
      <c r="B35" s="6"/>
      <c r="F35" s="7"/>
      <c r="G35" s="7"/>
    </row>
    <row r="36" spans="2:7" x14ac:dyDescent="0.3">
      <c r="B36" s="6"/>
      <c r="F36" s="7"/>
      <c r="G36" s="7"/>
    </row>
    <row r="37" spans="2:7" x14ac:dyDescent="0.3">
      <c r="B37" s="6"/>
      <c r="F37" s="7"/>
      <c r="G37" s="7"/>
    </row>
    <row r="38" spans="2:7" x14ac:dyDescent="0.3">
      <c r="B38" s="6"/>
    </row>
    <row r="39" spans="2:7" x14ac:dyDescent="0.3">
      <c r="B39" s="6"/>
    </row>
    <row r="40" spans="2:7" x14ac:dyDescent="0.3">
      <c r="B40" s="6"/>
    </row>
    <row r="41" spans="2:7" x14ac:dyDescent="0.3">
      <c r="B41" s="6"/>
    </row>
    <row r="42" spans="2:7" x14ac:dyDescent="0.3">
      <c r="B42" s="6"/>
    </row>
    <row r="43" spans="2:7" x14ac:dyDescent="0.3">
      <c r="B43" s="6"/>
    </row>
  </sheetData>
  <mergeCells count="30">
    <mergeCell ref="A5:B5"/>
    <mergeCell ref="C5:G5"/>
    <mergeCell ref="A1:G1"/>
    <mergeCell ref="A2:G2"/>
    <mergeCell ref="A3:B3"/>
    <mergeCell ref="C3:G3"/>
    <mergeCell ref="A4:G4"/>
    <mergeCell ref="A6:G6"/>
    <mergeCell ref="A7:B7"/>
    <mergeCell ref="C7:G7"/>
    <mergeCell ref="A8:G8"/>
    <mergeCell ref="A9:B9"/>
    <mergeCell ref="D9:E9"/>
    <mergeCell ref="F9:G9"/>
    <mergeCell ref="A13:G13"/>
    <mergeCell ref="A14:F14"/>
    <mergeCell ref="A15:F15"/>
    <mergeCell ref="A16:G16"/>
    <mergeCell ref="A10:G10"/>
    <mergeCell ref="A11:B11"/>
    <mergeCell ref="D11:E11"/>
    <mergeCell ref="F11:G11"/>
    <mergeCell ref="A12:B12"/>
    <mergeCell ref="C12:G12"/>
    <mergeCell ref="A25:F25"/>
    <mergeCell ref="A17:G17"/>
    <mergeCell ref="A19:G19"/>
    <mergeCell ref="A20:B20"/>
    <mergeCell ref="C20:G20"/>
    <mergeCell ref="A21:F21"/>
  </mergeCells>
  <pageMargins left="0.7" right="0.7" top="0.75" bottom="0.75" header="0.3" footer="0.3"/>
  <pageSetup paperSize="9" scale="77" orientation="portrait" r:id="rId1"/>
  <colBreaks count="1" manualBreakCount="1">
    <brk id="7" max="1048575" man="1"/>
  </colBreaks>
  <ignoredErrors>
    <ignoredError sqref="G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workbookViewId="0">
      <selection activeCell="G23" sqref="G23"/>
    </sheetView>
  </sheetViews>
  <sheetFormatPr defaultColWidth="9.140625" defaultRowHeight="16.5" x14ac:dyDescent="0.3"/>
  <cols>
    <col min="1" max="1" width="9.140625" style="34"/>
    <col min="2" max="2" width="11.28515625" style="9" customWidth="1"/>
    <col min="3" max="3" width="49.28515625" style="2" customWidth="1"/>
    <col min="4" max="4" width="9.140625" style="2"/>
    <col min="5" max="6" width="11.28515625" style="2" bestFit="1" customWidth="1"/>
    <col min="7" max="7" width="11.42578125" style="2" bestFit="1" customWidth="1"/>
    <col min="8" max="16384" width="9.140625" style="2"/>
  </cols>
  <sheetData>
    <row r="1" spans="1:8" x14ac:dyDescent="0.3">
      <c r="A1" s="412" t="s">
        <v>29</v>
      </c>
      <c r="B1" s="412"/>
      <c r="C1" s="412"/>
      <c r="D1" s="412"/>
      <c r="E1" s="412"/>
      <c r="F1" s="412"/>
      <c r="G1" s="412"/>
      <c r="H1" s="1"/>
    </row>
    <row r="2" spans="1:8" x14ac:dyDescent="0.3">
      <c r="A2" s="413"/>
      <c r="B2" s="413"/>
      <c r="C2" s="413"/>
      <c r="D2" s="413"/>
      <c r="E2" s="413"/>
      <c r="F2" s="413"/>
      <c r="G2" s="413"/>
      <c r="H2" s="1"/>
    </row>
    <row r="3" spans="1:8" x14ac:dyDescent="0.3">
      <c r="A3" s="407" t="s">
        <v>3</v>
      </c>
      <c r="B3" s="407"/>
      <c r="C3" s="408" t="s">
        <v>37</v>
      </c>
      <c r="D3" s="408"/>
      <c r="E3" s="408"/>
      <c r="F3" s="408"/>
      <c r="G3" s="408"/>
      <c r="H3" s="3"/>
    </row>
    <row r="4" spans="1:8" x14ac:dyDescent="0.3">
      <c r="A4" s="405"/>
      <c r="B4" s="405"/>
      <c r="C4" s="405"/>
      <c r="D4" s="405"/>
      <c r="E4" s="405"/>
      <c r="F4" s="405"/>
      <c r="G4" s="405"/>
      <c r="H4" s="3"/>
    </row>
    <row r="5" spans="1:8" x14ac:dyDescent="0.3">
      <c r="A5" s="407" t="s">
        <v>4</v>
      </c>
      <c r="B5" s="407"/>
      <c r="C5" s="411" t="s">
        <v>36</v>
      </c>
      <c r="D5" s="411"/>
      <c r="E5" s="411"/>
      <c r="F5" s="411"/>
      <c r="G5" s="411"/>
      <c r="H5" s="5"/>
    </row>
    <row r="6" spans="1:8" x14ac:dyDescent="0.3">
      <c r="A6" s="405"/>
      <c r="B6" s="405"/>
      <c r="C6" s="405"/>
      <c r="D6" s="405"/>
      <c r="E6" s="405"/>
      <c r="F6" s="405"/>
      <c r="G6" s="405"/>
      <c r="H6" s="5"/>
    </row>
    <row r="7" spans="1:8" x14ac:dyDescent="0.3">
      <c r="A7" s="407" t="s">
        <v>5</v>
      </c>
      <c r="B7" s="407"/>
      <c r="C7" s="408" t="s">
        <v>2</v>
      </c>
      <c r="D7" s="408"/>
      <c r="E7" s="408"/>
      <c r="F7" s="408"/>
      <c r="G7" s="408"/>
      <c r="H7" s="5"/>
    </row>
    <row r="8" spans="1:8" x14ac:dyDescent="0.3">
      <c r="A8" s="405"/>
      <c r="B8" s="405"/>
      <c r="C8" s="405"/>
      <c r="D8" s="405"/>
      <c r="E8" s="405"/>
      <c r="F8" s="405"/>
      <c r="G8" s="405"/>
      <c r="H8" s="3"/>
    </row>
    <row r="9" spans="1:8" x14ac:dyDescent="0.3">
      <c r="A9" s="407" t="s">
        <v>6</v>
      </c>
      <c r="B9" s="407"/>
      <c r="C9" s="33" t="s">
        <v>38</v>
      </c>
      <c r="D9" s="408" t="s">
        <v>8</v>
      </c>
      <c r="E9" s="408"/>
      <c r="F9" s="410"/>
      <c r="G9" s="410"/>
      <c r="H9" s="8"/>
    </row>
    <row r="10" spans="1:8" x14ac:dyDescent="0.3">
      <c r="A10" s="405"/>
      <c r="B10" s="405"/>
      <c r="C10" s="405"/>
      <c r="D10" s="405"/>
      <c r="E10" s="405"/>
      <c r="F10" s="405"/>
      <c r="G10" s="405"/>
      <c r="H10" s="3"/>
    </row>
    <row r="11" spans="1:8" x14ac:dyDescent="0.3">
      <c r="A11" s="407" t="s">
        <v>7</v>
      </c>
      <c r="B11" s="407"/>
      <c r="C11" s="11" t="s">
        <v>39</v>
      </c>
      <c r="D11" s="408" t="s">
        <v>9</v>
      </c>
      <c r="E11" s="408"/>
      <c r="F11" s="409"/>
      <c r="G11" s="409"/>
      <c r="H11" s="4"/>
    </row>
    <row r="12" spans="1:8" x14ac:dyDescent="0.3">
      <c r="A12" s="405"/>
      <c r="B12" s="405"/>
      <c r="C12" s="408"/>
      <c r="D12" s="408"/>
      <c r="E12" s="408"/>
      <c r="F12" s="408"/>
      <c r="G12" s="408"/>
      <c r="H12" s="4"/>
    </row>
    <row r="13" spans="1:8" x14ac:dyDescent="0.3">
      <c r="A13" s="405"/>
      <c r="B13" s="405"/>
      <c r="C13" s="405"/>
      <c r="D13" s="405"/>
      <c r="E13" s="405"/>
      <c r="F13" s="405"/>
      <c r="G13" s="405"/>
      <c r="H13" s="4"/>
    </row>
    <row r="14" spans="1:8" x14ac:dyDescent="0.3">
      <c r="A14" s="406" t="s">
        <v>27</v>
      </c>
      <c r="B14" s="406"/>
      <c r="C14" s="406"/>
      <c r="D14" s="406"/>
      <c r="E14" s="406"/>
      <c r="F14" s="406"/>
      <c r="G14" s="26">
        <f>SUM(G15:G15)</f>
        <v>0</v>
      </c>
      <c r="H14" s="4"/>
    </row>
    <row r="15" spans="1:8" x14ac:dyDescent="0.3">
      <c r="A15" s="415" t="s">
        <v>70</v>
      </c>
      <c r="B15" s="415"/>
      <c r="C15" s="415"/>
      <c r="D15" s="415"/>
      <c r="E15" s="415"/>
      <c r="F15" s="415"/>
      <c r="G15" s="27">
        <f>SUM(G21)</f>
        <v>0</v>
      </c>
      <c r="H15" s="4"/>
    </row>
    <row r="16" spans="1:8" x14ac:dyDescent="0.3">
      <c r="A16" s="405"/>
      <c r="B16" s="405"/>
      <c r="C16" s="405"/>
      <c r="D16" s="405"/>
      <c r="E16" s="405"/>
      <c r="F16" s="405"/>
      <c r="G16" s="405"/>
      <c r="H16" s="4"/>
    </row>
    <row r="17" spans="1:8" x14ac:dyDescent="0.3">
      <c r="A17" s="412" t="s">
        <v>30</v>
      </c>
      <c r="B17" s="412"/>
      <c r="C17" s="412"/>
      <c r="D17" s="412"/>
      <c r="E17" s="412"/>
      <c r="F17" s="412"/>
      <c r="G17" s="412"/>
      <c r="H17" s="4"/>
    </row>
    <row r="18" spans="1:8" ht="66" x14ac:dyDescent="0.3">
      <c r="A18" s="14" t="s">
        <v>0</v>
      </c>
      <c r="B18" s="14" t="s">
        <v>12</v>
      </c>
      <c r="C18" s="14" t="s">
        <v>10</v>
      </c>
      <c r="D18" s="14" t="s">
        <v>1</v>
      </c>
      <c r="E18" s="15" t="s">
        <v>11</v>
      </c>
      <c r="F18" s="14" t="s">
        <v>226</v>
      </c>
      <c r="G18" s="14" t="s">
        <v>227</v>
      </c>
    </row>
    <row r="19" spans="1:8" x14ac:dyDescent="0.3">
      <c r="A19" s="415"/>
      <c r="B19" s="415"/>
      <c r="C19" s="415"/>
      <c r="D19" s="415"/>
      <c r="E19" s="415"/>
      <c r="F19" s="415"/>
      <c r="G19" s="415"/>
      <c r="H19" s="4"/>
    </row>
    <row r="20" spans="1:8" x14ac:dyDescent="0.3">
      <c r="A20" s="416" t="s">
        <v>16</v>
      </c>
      <c r="B20" s="416"/>
      <c r="C20" s="417" t="s">
        <v>222</v>
      </c>
      <c r="D20" s="417"/>
      <c r="E20" s="417"/>
      <c r="F20" s="417"/>
      <c r="G20" s="417"/>
      <c r="H20" s="4"/>
    </row>
    <row r="21" spans="1:8" x14ac:dyDescent="0.3">
      <c r="A21" s="421" t="s">
        <v>70</v>
      </c>
      <c r="B21" s="421"/>
      <c r="C21" s="421"/>
      <c r="D21" s="421"/>
      <c r="E21" s="421"/>
      <c r="F21" s="421"/>
      <c r="G21" s="16">
        <f>SUM(G22:G28)</f>
        <v>0</v>
      </c>
    </row>
    <row r="22" spans="1:8" ht="33" x14ac:dyDescent="0.3">
      <c r="A22" s="35">
        <v>1</v>
      </c>
      <c r="B22" s="35" t="s">
        <v>71</v>
      </c>
      <c r="C22" s="22" t="s">
        <v>77</v>
      </c>
      <c r="D22" s="35" t="s">
        <v>26</v>
      </c>
      <c r="E22" s="35">
        <v>2</v>
      </c>
      <c r="F22" s="28">
        <v>0</v>
      </c>
      <c r="G22" s="28">
        <f>F22*E22</f>
        <v>0</v>
      </c>
    </row>
    <row r="23" spans="1:8" x14ac:dyDescent="0.3">
      <c r="A23" s="35">
        <v>2</v>
      </c>
      <c r="B23" s="35" t="s">
        <v>71</v>
      </c>
      <c r="C23" s="22" t="s">
        <v>76</v>
      </c>
      <c r="D23" s="35" t="s">
        <v>15</v>
      </c>
      <c r="E23" s="35">
        <v>18</v>
      </c>
      <c r="F23" s="28">
        <v>0</v>
      </c>
      <c r="G23" s="28">
        <f>F23*E23</f>
        <v>0</v>
      </c>
    </row>
    <row r="24" spans="1:8" ht="49.5" x14ac:dyDescent="0.3">
      <c r="A24" s="35">
        <v>3</v>
      </c>
      <c r="B24" s="35" t="s">
        <v>71</v>
      </c>
      <c r="C24" s="22" t="s">
        <v>72</v>
      </c>
      <c r="D24" s="35" t="s">
        <v>14</v>
      </c>
      <c r="E24" s="35">
        <v>14</v>
      </c>
      <c r="F24" s="28">
        <v>0</v>
      </c>
      <c r="G24" s="28">
        <f t="shared" ref="G24:G27" si="0">F24*E24</f>
        <v>0</v>
      </c>
    </row>
    <row r="25" spans="1:8" x14ac:dyDescent="0.3">
      <c r="A25" s="35">
        <v>4</v>
      </c>
      <c r="B25" s="35" t="s">
        <v>71</v>
      </c>
      <c r="C25" s="22" t="s">
        <v>73</v>
      </c>
      <c r="D25" s="35" t="s">
        <v>14</v>
      </c>
      <c r="E25" s="35">
        <v>14</v>
      </c>
      <c r="F25" s="28">
        <v>0</v>
      </c>
      <c r="G25" s="28">
        <f t="shared" si="0"/>
        <v>0</v>
      </c>
    </row>
    <row r="26" spans="1:8" ht="33" x14ac:dyDescent="0.3">
      <c r="A26" s="35">
        <v>5</v>
      </c>
      <c r="B26" s="35" t="s">
        <v>71</v>
      </c>
      <c r="C26" s="29" t="s">
        <v>78</v>
      </c>
      <c r="D26" s="35" t="s">
        <v>14</v>
      </c>
      <c r="E26" s="35">
        <v>14</v>
      </c>
      <c r="F26" s="28">
        <v>0</v>
      </c>
      <c r="G26" s="28">
        <f t="shared" si="0"/>
        <v>0</v>
      </c>
    </row>
    <row r="27" spans="1:8" x14ac:dyDescent="0.3">
      <c r="A27" s="35">
        <v>6</v>
      </c>
      <c r="B27" s="35" t="s">
        <v>71</v>
      </c>
      <c r="C27" s="29" t="s">
        <v>75</v>
      </c>
      <c r="D27" s="35" t="s">
        <v>15</v>
      </c>
      <c r="E27" s="35">
        <v>18</v>
      </c>
      <c r="F27" s="47">
        <v>0</v>
      </c>
      <c r="G27" s="28">
        <f t="shared" si="0"/>
        <v>0</v>
      </c>
    </row>
    <row r="28" spans="1:8" x14ac:dyDescent="0.3">
      <c r="A28" s="35">
        <v>7</v>
      </c>
      <c r="B28" s="35" t="s">
        <v>71</v>
      </c>
      <c r="C28" s="29" t="s">
        <v>74</v>
      </c>
      <c r="D28" s="35" t="s">
        <v>33</v>
      </c>
      <c r="E28" s="35">
        <v>10</v>
      </c>
      <c r="F28" s="28">
        <v>0</v>
      </c>
      <c r="G28" s="28">
        <f t="shared" ref="G28" si="1">F28*E28</f>
        <v>0</v>
      </c>
    </row>
    <row r="31" spans="1:8" x14ac:dyDescent="0.3">
      <c r="C31" s="46"/>
    </row>
    <row r="32" spans="1:8" x14ac:dyDescent="0.3">
      <c r="C32" s="48"/>
    </row>
    <row r="33" spans="3:3" x14ac:dyDescent="0.3">
      <c r="C33" s="49"/>
    </row>
    <row r="34" spans="3:3" x14ac:dyDescent="0.3">
      <c r="C34" s="50"/>
    </row>
  </sheetData>
  <mergeCells count="29">
    <mergeCell ref="A5:B5"/>
    <mergeCell ref="C5:G5"/>
    <mergeCell ref="A1:G1"/>
    <mergeCell ref="A2:G2"/>
    <mergeCell ref="A3:B3"/>
    <mergeCell ref="C3:G3"/>
    <mergeCell ref="A4:G4"/>
    <mergeCell ref="A6:G6"/>
    <mergeCell ref="A7:B7"/>
    <mergeCell ref="C7:G7"/>
    <mergeCell ref="A8:G8"/>
    <mergeCell ref="A9:B9"/>
    <mergeCell ref="D9:E9"/>
    <mergeCell ref="F9:G9"/>
    <mergeCell ref="A10:G10"/>
    <mergeCell ref="A11:B11"/>
    <mergeCell ref="D11:E11"/>
    <mergeCell ref="F11:G11"/>
    <mergeCell ref="A12:B12"/>
    <mergeCell ref="C12:G12"/>
    <mergeCell ref="A21:F21"/>
    <mergeCell ref="A19:G19"/>
    <mergeCell ref="A20:B20"/>
    <mergeCell ref="C20:G20"/>
    <mergeCell ref="A13:G13"/>
    <mergeCell ref="A14:F14"/>
    <mergeCell ref="A15:F15"/>
    <mergeCell ref="A16:G16"/>
    <mergeCell ref="A17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43"/>
  <sheetViews>
    <sheetView workbookViewId="0">
      <selection activeCell="H145" sqref="H145"/>
    </sheetView>
  </sheetViews>
  <sheetFormatPr defaultRowHeight="15" x14ac:dyDescent="0.25"/>
  <cols>
    <col min="1" max="1" width="5" customWidth="1"/>
    <col min="2" max="2" width="21" customWidth="1"/>
    <col min="3" max="3" width="8.85546875" style="51" customWidth="1"/>
    <col min="4" max="6" width="8.85546875" customWidth="1"/>
    <col min="7" max="7" width="8.85546875" style="52" customWidth="1"/>
    <col min="8" max="8" width="10.5703125" style="52" customWidth="1"/>
    <col min="9" max="12" width="8.85546875" customWidth="1"/>
    <col min="13" max="13" width="11.28515625" bestFit="1" customWidth="1"/>
  </cols>
  <sheetData>
    <row r="1" spans="1:14" x14ac:dyDescent="0.25">
      <c r="A1" t="s">
        <v>83</v>
      </c>
    </row>
    <row r="2" spans="1:14" x14ac:dyDescent="0.25">
      <c r="A2" t="s">
        <v>84</v>
      </c>
      <c r="E2" t="s">
        <v>85</v>
      </c>
      <c r="G2" s="52" t="s">
        <v>86</v>
      </c>
    </row>
    <row r="3" spans="1:14" ht="15.75" thickBot="1" x14ac:dyDescent="0.3">
      <c r="B3" t="s">
        <v>87</v>
      </c>
      <c r="I3" s="53"/>
      <c r="L3" s="54" t="s">
        <v>88</v>
      </c>
      <c r="M3" s="55"/>
      <c r="N3" s="56"/>
    </row>
    <row r="4" spans="1:14" ht="15.75" thickBot="1" x14ac:dyDescent="0.3">
      <c r="A4" s="57" t="s">
        <v>89</v>
      </c>
      <c r="B4" s="58" t="s">
        <v>90</v>
      </c>
      <c r="C4" s="59" t="s">
        <v>91</v>
      </c>
      <c r="D4" s="60" t="s">
        <v>92</v>
      </c>
      <c r="E4" s="61" t="s">
        <v>93</v>
      </c>
      <c r="F4" s="62" t="s">
        <v>94</v>
      </c>
      <c r="G4" s="63" t="s">
        <v>95</v>
      </c>
      <c r="H4" s="64" t="s">
        <v>96</v>
      </c>
      <c r="I4" s="65" t="s">
        <v>97</v>
      </c>
      <c r="J4" s="57" t="s">
        <v>98</v>
      </c>
      <c r="K4" s="66" t="s">
        <v>99</v>
      </c>
      <c r="L4" s="67" t="s">
        <v>100</v>
      </c>
      <c r="M4" s="68" t="s">
        <v>101</v>
      </c>
      <c r="N4" s="68" t="s">
        <v>102</v>
      </c>
    </row>
    <row r="5" spans="1:14" ht="16.5" thickTop="1" x14ac:dyDescent="0.25">
      <c r="A5" s="69" t="s">
        <v>103</v>
      </c>
      <c r="B5" s="70" t="s">
        <v>104</v>
      </c>
      <c r="C5" s="71">
        <v>2.5</v>
      </c>
      <c r="D5" s="72" t="s">
        <v>105</v>
      </c>
      <c r="E5" s="73"/>
      <c r="F5" s="74" t="s">
        <v>106</v>
      </c>
      <c r="G5" s="75"/>
      <c r="H5" s="76"/>
      <c r="I5" s="77"/>
      <c r="J5" s="78"/>
      <c r="K5" s="79" t="s">
        <v>107</v>
      </c>
      <c r="L5" s="80">
        <v>2.5</v>
      </c>
      <c r="M5" s="71" t="s">
        <v>108</v>
      </c>
      <c r="N5" s="71">
        <v>5.95</v>
      </c>
    </row>
    <row r="6" spans="1:14" x14ac:dyDescent="0.25">
      <c r="A6" s="81"/>
      <c r="B6" s="82" t="s">
        <v>109</v>
      </c>
      <c r="C6" s="83">
        <v>1.3</v>
      </c>
      <c r="D6" s="84"/>
      <c r="E6" s="85"/>
      <c r="F6" s="86" t="s">
        <v>110</v>
      </c>
      <c r="G6" s="87" t="s">
        <v>111</v>
      </c>
      <c r="H6" s="88" t="s">
        <v>112</v>
      </c>
      <c r="I6" s="89"/>
      <c r="J6" s="90"/>
      <c r="K6" s="84" t="s">
        <v>113</v>
      </c>
      <c r="L6" s="91"/>
      <c r="M6" s="83" t="s">
        <v>114</v>
      </c>
      <c r="N6" s="83"/>
    </row>
    <row r="7" spans="1:14" x14ac:dyDescent="0.25">
      <c r="A7" s="81"/>
      <c r="B7" s="92">
        <f>SUM(C5:C10)</f>
        <v>11.9</v>
      </c>
      <c r="C7" s="83">
        <v>2.6</v>
      </c>
      <c r="D7" s="84"/>
      <c r="E7" s="85"/>
      <c r="F7" s="93">
        <f>SUM(14.06*N5)</f>
        <v>83.657000000000011</v>
      </c>
      <c r="G7" s="94">
        <v>70.3</v>
      </c>
      <c r="H7" s="95">
        <f>SUM(F7:G7)</f>
        <v>153.95699999999999</v>
      </c>
      <c r="I7" s="96"/>
      <c r="J7" s="97"/>
      <c r="K7" s="84"/>
      <c r="L7" s="91"/>
      <c r="M7" s="83"/>
      <c r="N7" s="83"/>
    </row>
    <row r="8" spans="1:14" x14ac:dyDescent="0.25">
      <c r="A8" s="82"/>
      <c r="B8" s="82"/>
      <c r="C8" s="83">
        <v>2.5</v>
      </c>
      <c r="D8" s="84"/>
      <c r="E8" s="85"/>
      <c r="F8" s="98"/>
      <c r="G8" s="99"/>
      <c r="H8" s="100"/>
      <c r="I8" s="101"/>
      <c r="J8" s="90"/>
      <c r="K8" s="84"/>
      <c r="L8" s="91"/>
      <c r="M8" s="83"/>
      <c r="N8" s="83"/>
    </row>
    <row r="9" spans="1:14" x14ac:dyDescent="0.25">
      <c r="A9" s="82"/>
      <c r="B9" s="82"/>
      <c r="C9" s="83">
        <v>1.5</v>
      </c>
      <c r="D9" s="84"/>
      <c r="E9" s="85"/>
      <c r="F9" s="98"/>
      <c r="G9" s="99"/>
      <c r="H9" s="100"/>
      <c r="I9" s="101"/>
      <c r="J9" s="90"/>
      <c r="K9" s="84"/>
      <c r="L9" s="91"/>
      <c r="M9" s="83"/>
      <c r="N9" s="83"/>
    </row>
    <row r="10" spans="1:14" ht="15.75" thickBot="1" x14ac:dyDescent="0.3">
      <c r="A10" s="102"/>
      <c r="B10" s="102"/>
      <c r="C10" s="103">
        <v>1.5</v>
      </c>
      <c r="D10" s="104"/>
      <c r="E10" s="105"/>
      <c r="F10" s="106"/>
      <c r="G10" s="107"/>
      <c r="H10" s="108"/>
      <c r="I10" s="109"/>
      <c r="J10" s="110"/>
      <c r="K10" s="104"/>
      <c r="L10" s="111"/>
      <c r="M10" s="103"/>
      <c r="N10" s="103"/>
    </row>
    <row r="11" spans="1:14" ht="15.75" thickBot="1" x14ac:dyDescent="0.3">
      <c r="A11" s="112" t="s">
        <v>115</v>
      </c>
      <c r="B11" s="113" t="s">
        <v>116</v>
      </c>
      <c r="C11" s="114"/>
      <c r="D11" s="115"/>
      <c r="E11" s="116"/>
      <c r="F11" s="117"/>
      <c r="G11" s="118"/>
      <c r="H11" s="119"/>
      <c r="I11" s="120" t="s">
        <v>117</v>
      </c>
      <c r="J11" s="121"/>
      <c r="K11" s="115"/>
      <c r="L11" s="122"/>
      <c r="M11" s="114"/>
      <c r="N11" s="114"/>
    </row>
    <row r="12" spans="1:14" ht="15.75" thickTop="1" x14ac:dyDescent="0.25">
      <c r="A12" s="123" t="s">
        <v>118</v>
      </c>
      <c r="B12" s="124" t="s">
        <v>119</v>
      </c>
      <c r="C12" s="125">
        <v>2.5</v>
      </c>
      <c r="D12" s="126" t="s">
        <v>105</v>
      </c>
      <c r="E12" s="127"/>
      <c r="F12" s="128" t="s">
        <v>120</v>
      </c>
      <c r="G12" s="87" t="s">
        <v>111</v>
      </c>
      <c r="H12" s="88" t="s">
        <v>112</v>
      </c>
      <c r="I12" s="129">
        <f>SUM(6.85*N12)</f>
        <v>10.000999999999999</v>
      </c>
      <c r="J12" s="78"/>
      <c r="K12" s="130">
        <v>1</v>
      </c>
      <c r="L12" s="131">
        <v>2.5</v>
      </c>
      <c r="M12" s="125" t="s">
        <v>121</v>
      </c>
      <c r="N12" s="125">
        <v>1.46</v>
      </c>
    </row>
    <row r="13" spans="1:14" x14ac:dyDescent="0.25">
      <c r="A13" s="82"/>
      <c r="B13" s="82" t="s">
        <v>109</v>
      </c>
      <c r="C13" s="83">
        <v>2.5499999999999998</v>
      </c>
      <c r="D13" s="84"/>
      <c r="E13" s="85"/>
      <c r="F13" s="93">
        <v>0</v>
      </c>
      <c r="G13" s="94">
        <v>34</v>
      </c>
      <c r="H13" s="95">
        <f>SUM(F13:G13)</f>
        <v>34</v>
      </c>
      <c r="I13" s="101"/>
      <c r="J13" s="90"/>
      <c r="K13" s="84"/>
      <c r="L13" s="91"/>
      <c r="M13" s="83" t="s">
        <v>122</v>
      </c>
      <c r="N13" s="83"/>
    </row>
    <row r="14" spans="1:14" x14ac:dyDescent="0.25">
      <c r="A14" s="81"/>
      <c r="B14" s="92">
        <f>SUM(C12:C15)</f>
        <v>7.75</v>
      </c>
      <c r="C14" s="83">
        <v>0.5</v>
      </c>
      <c r="D14" s="84"/>
      <c r="E14" s="85"/>
      <c r="F14" s="98"/>
      <c r="G14" s="99"/>
      <c r="H14" s="100"/>
      <c r="I14" s="101"/>
      <c r="J14" s="90"/>
      <c r="K14" s="84"/>
      <c r="L14" s="91"/>
      <c r="M14" s="83"/>
      <c r="N14" s="83"/>
    </row>
    <row r="15" spans="1:14" ht="15.75" thickBot="1" x14ac:dyDescent="0.3">
      <c r="A15" s="132"/>
      <c r="B15" s="102"/>
      <c r="C15" s="103">
        <v>2.2000000000000002</v>
      </c>
      <c r="D15" s="104"/>
      <c r="E15" s="105"/>
      <c r="F15" s="106"/>
      <c r="G15" s="107"/>
      <c r="H15" s="108"/>
      <c r="I15" s="109"/>
      <c r="J15" s="110">
        <v>5</v>
      </c>
      <c r="K15" s="104"/>
      <c r="L15" s="111"/>
      <c r="M15" s="103"/>
      <c r="N15" s="103"/>
    </row>
    <row r="16" spans="1:14" x14ac:dyDescent="0.25">
      <c r="A16" s="133" t="s">
        <v>123</v>
      </c>
      <c r="B16" s="134" t="s">
        <v>124</v>
      </c>
      <c r="C16" s="135"/>
      <c r="D16" s="136"/>
      <c r="E16" s="137"/>
      <c r="F16" s="86" t="s">
        <v>110</v>
      </c>
      <c r="G16" s="87" t="s">
        <v>111</v>
      </c>
      <c r="H16" s="88" t="s">
        <v>112</v>
      </c>
      <c r="I16" s="138"/>
      <c r="J16" s="139"/>
      <c r="K16" s="136"/>
      <c r="L16" s="140"/>
      <c r="M16" s="141"/>
      <c r="N16" s="141"/>
    </row>
    <row r="17" spans="1:14" x14ac:dyDescent="0.25">
      <c r="A17" s="82"/>
      <c r="B17" s="82" t="s">
        <v>109</v>
      </c>
      <c r="C17" s="142">
        <v>1.3</v>
      </c>
      <c r="D17" s="143" t="s">
        <v>125</v>
      </c>
      <c r="E17" s="144"/>
      <c r="F17" s="93">
        <f>SUM(M17*N17)</f>
        <v>2.4359999999999999</v>
      </c>
      <c r="G17" s="94">
        <v>6.26</v>
      </c>
      <c r="H17" s="95">
        <f>SUM(F17:G17)</f>
        <v>8.6959999999999997</v>
      </c>
      <c r="I17" s="145" t="s">
        <v>126</v>
      </c>
      <c r="J17" s="90"/>
      <c r="K17" s="84" t="s">
        <v>105</v>
      </c>
      <c r="L17" s="91">
        <v>2.5</v>
      </c>
      <c r="M17" s="83">
        <v>1.68</v>
      </c>
      <c r="N17" s="83">
        <v>1.45</v>
      </c>
    </row>
    <row r="18" spans="1:14" x14ac:dyDescent="0.25">
      <c r="A18" s="81"/>
      <c r="B18" s="92">
        <f>SUM(C17:C19)</f>
        <v>3.9000000000000004</v>
      </c>
      <c r="C18" s="146">
        <v>1.3</v>
      </c>
      <c r="D18" s="143" t="s">
        <v>125</v>
      </c>
      <c r="E18" s="144"/>
      <c r="F18" s="93">
        <f>SUM(N18*2.95)</f>
        <v>3.0975000000000001</v>
      </c>
      <c r="G18" s="94">
        <v>8</v>
      </c>
      <c r="H18" s="95">
        <f>SUM(F18:G18)</f>
        <v>11.0975</v>
      </c>
      <c r="I18" s="145" t="s">
        <v>126</v>
      </c>
      <c r="J18" s="90"/>
      <c r="K18" s="143">
        <v>1</v>
      </c>
      <c r="L18" s="91">
        <v>2.5</v>
      </c>
      <c r="M18" s="83" t="s">
        <v>127</v>
      </c>
      <c r="N18" s="83">
        <v>1.05</v>
      </c>
    </row>
    <row r="19" spans="1:14" x14ac:dyDescent="0.25">
      <c r="A19" s="147" t="s">
        <v>128</v>
      </c>
      <c r="B19" s="148" t="s">
        <v>129</v>
      </c>
      <c r="C19" s="146">
        <v>1.3</v>
      </c>
      <c r="D19" s="143" t="s">
        <v>125</v>
      </c>
      <c r="E19" s="144"/>
      <c r="F19" s="93">
        <f>SUM(M19*N19)</f>
        <v>2.516</v>
      </c>
      <c r="G19" s="94">
        <v>6.36</v>
      </c>
      <c r="H19" s="95">
        <f>SUM(F19:G19)</f>
        <v>8.8760000000000012</v>
      </c>
      <c r="I19" s="98" t="s">
        <v>126</v>
      </c>
      <c r="J19" s="90"/>
      <c r="K19" s="84" t="s">
        <v>105</v>
      </c>
      <c r="L19" s="91">
        <v>2.5</v>
      </c>
      <c r="M19" s="83">
        <v>1.7</v>
      </c>
      <c r="N19" s="83">
        <v>1.48</v>
      </c>
    </row>
    <row r="20" spans="1:14" ht="15.75" thickBot="1" x14ac:dyDescent="0.3">
      <c r="A20" s="149" t="s">
        <v>14</v>
      </c>
      <c r="B20" s="150">
        <f>SUM(0.71*0.71)</f>
        <v>0.50409999999999999</v>
      </c>
      <c r="C20" s="151"/>
      <c r="D20" s="152"/>
      <c r="E20" s="153"/>
      <c r="F20" s="106"/>
      <c r="G20" s="107"/>
      <c r="H20" s="108"/>
      <c r="I20" s="154"/>
      <c r="J20" s="155"/>
      <c r="K20" s="156"/>
      <c r="L20" s="157"/>
      <c r="M20" s="151"/>
      <c r="N20" s="151"/>
    </row>
    <row r="21" spans="1:14" x14ac:dyDescent="0.25">
      <c r="A21" s="123" t="s">
        <v>130</v>
      </c>
      <c r="B21" s="124" t="s">
        <v>131</v>
      </c>
      <c r="C21" s="158" t="s">
        <v>105</v>
      </c>
      <c r="D21" s="130" t="s">
        <v>125</v>
      </c>
      <c r="E21" s="159"/>
      <c r="F21" s="160">
        <f>SUM(M21*N21)</f>
        <v>1.1599999999999999</v>
      </c>
      <c r="G21" s="161">
        <v>4.5</v>
      </c>
      <c r="H21" s="162">
        <f>SUM(F21:G21)</f>
        <v>5.66</v>
      </c>
      <c r="I21" s="163" t="s">
        <v>126</v>
      </c>
      <c r="J21" s="164"/>
      <c r="K21" s="126" t="s">
        <v>105</v>
      </c>
      <c r="L21" s="131">
        <v>2.5</v>
      </c>
      <c r="M21" s="125">
        <v>1.45</v>
      </c>
      <c r="N21" s="165">
        <v>0.8</v>
      </c>
    </row>
    <row r="22" spans="1:14" x14ac:dyDescent="0.25">
      <c r="A22" s="81"/>
      <c r="B22" s="82"/>
      <c r="C22" s="83"/>
      <c r="E22" s="166"/>
      <c r="F22" s="167"/>
      <c r="G22" s="168"/>
      <c r="H22" s="169"/>
      <c r="J22" s="90"/>
      <c r="K22" s="84"/>
      <c r="L22" s="91"/>
      <c r="M22" s="83"/>
      <c r="N22" s="83"/>
    </row>
    <row r="23" spans="1:14" ht="15.75" thickBot="1" x14ac:dyDescent="0.3">
      <c r="A23" s="132"/>
      <c r="B23" s="102"/>
      <c r="C23" s="103"/>
      <c r="D23" s="104"/>
      <c r="E23" s="105"/>
      <c r="F23" s="106"/>
      <c r="G23" s="107"/>
      <c r="H23" s="108"/>
      <c r="I23" s="109"/>
      <c r="J23" s="110"/>
      <c r="K23" s="104"/>
      <c r="L23" s="111"/>
      <c r="M23" s="103"/>
      <c r="N23" s="103"/>
    </row>
    <row r="24" spans="1:14" x14ac:dyDescent="0.25">
      <c r="A24" s="133" t="s">
        <v>132</v>
      </c>
      <c r="B24" s="134" t="s">
        <v>133</v>
      </c>
      <c r="C24" s="142">
        <v>1.3</v>
      </c>
      <c r="D24" s="170" t="s">
        <v>125</v>
      </c>
      <c r="E24" s="159"/>
      <c r="F24" s="160">
        <f>SUM(M24*N24)</f>
        <v>2.0448</v>
      </c>
      <c r="G24" s="161">
        <v>5.72</v>
      </c>
      <c r="H24" s="162">
        <f>SUM(F24:G24)</f>
        <v>7.7647999999999993</v>
      </c>
      <c r="I24" s="145" t="s">
        <v>126</v>
      </c>
      <c r="J24" s="139"/>
      <c r="K24" s="170">
        <v>2</v>
      </c>
      <c r="L24" s="140">
        <v>2.5</v>
      </c>
      <c r="M24" s="141">
        <v>1.42</v>
      </c>
      <c r="N24" s="141">
        <v>1.44</v>
      </c>
    </row>
    <row r="25" spans="1:14" x14ac:dyDescent="0.25">
      <c r="A25" s="82"/>
      <c r="B25" s="82" t="s">
        <v>109</v>
      </c>
      <c r="C25" s="83"/>
      <c r="D25" s="143" t="s">
        <v>134</v>
      </c>
      <c r="E25" s="144"/>
      <c r="F25" s="93">
        <f>SUM(M25*N25)</f>
        <v>4.0186000000000002</v>
      </c>
      <c r="G25" s="94">
        <v>6.8</v>
      </c>
      <c r="H25" s="95">
        <f>SUM(F25:G25)</f>
        <v>10.8186</v>
      </c>
      <c r="I25" s="145" t="s">
        <v>126</v>
      </c>
      <c r="J25" s="90"/>
      <c r="K25" s="84"/>
      <c r="L25" s="91">
        <v>2.5</v>
      </c>
      <c r="M25" s="83">
        <v>2.83</v>
      </c>
      <c r="N25" s="83">
        <v>1.42</v>
      </c>
    </row>
    <row r="26" spans="1:14" ht="15.75" thickBot="1" x14ac:dyDescent="0.3">
      <c r="A26" s="171" t="s">
        <v>33</v>
      </c>
      <c r="B26" s="172">
        <f>SUM(C24:C27)</f>
        <v>2.6500000000000004</v>
      </c>
      <c r="C26" s="151"/>
      <c r="D26" s="156"/>
      <c r="E26" s="173"/>
      <c r="F26" s="174">
        <f>SUM(M26*N26)</f>
        <v>1.4220000000000002</v>
      </c>
      <c r="G26" s="175">
        <v>4.96</v>
      </c>
      <c r="H26" s="176">
        <f>SUM(F26:G26)</f>
        <v>6.3819999999999997</v>
      </c>
      <c r="I26" s="106" t="s">
        <v>126</v>
      </c>
      <c r="J26" s="155"/>
      <c r="K26" s="156"/>
      <c r="L26" s="157">
        <v>2.5</v>
      </c>
      <c r="M26" s="151">
        <v>1.58</v>
      </c>
      <c r="N26" s="151">
        <v>0.9</v>
      </c>
    </row>
    <row r="27" spans="1:14" x14ac:dyDescent="0.25">
      <c r="A27" s="177" t="s">
        <v>135</v>
      </c>
      <c r="B27" s="178" t="s">
        <v>136</v>
      </c>
      <c r="C27" s="125">
        <v>1.35</v>
      </c>
      <c r="D27" s="126" t="s">
        <v>105</v>
      </c>
      <c r="E27" s="127"/>
      <c r="F27" s="179">
        <f>SUM(M27*N27)</f>
        <v>5.8724999999999996</v>
      </c>
      <c r="G27" s="180">
        <v>21.75</v>
      </c>
      <c r="H27" s="181">
        <f>SUM(F27:G27)</f>
        <v>27.622499999999999</v>
      </c>
      <c r="I27" s="163" t="s">
        <v>126</v>
      </c>
      <c r="J27" s="164"/>
      <c r="K27" s="126" t="s">
        <v>105</v>
      </c>
      <c r="L27" s="131">
        <v>2.5</v>
      </c>
      <c r="M27" s="125">
        <v>4.3499999999999996</v>
      </c>
      <c r="N27" s="125">
        <v>1.35</v>
      </c>
    </row>
    <row r="28" spans="1:14" x14ac:dyDescent="0.25">
      <c r="A28" s="81"/>
      <c r="B28" s="182" t="s">
        <v>137</v>
      </c>
      <c r="C28" s="83">
        <v>2.5</v>
      </c>
      <c r="D28" s="84"/>
      <c r="E28" s="85"/>
      <c r="F28" s="98"/>
      <c r="G28" s="99"/>
      <c r="H28" s="100"/>
      <c r="I28" s="89"/>
      <c r="J28" s="90"/>
      <c r="K28" s="84"/>
      <c r="L28" s="91"/>
      <c r="M28" s="83"/>
      <c r="N28" s="83"/>
    </row>
    <row r="29" spans="1:14" ht="15.75" thickBot="1" x14ac:dyDescent="0.3">
      <c r="A29" s="132"/>
      <c r="B29" s="102"/>
      <c r="C29" s="103"/>
      <c r="D29" s="104"/>
      <c r="E29" s="105"/>
      <c r="F29" s="106"/>
      <c r="G29" s="107"/>
      <c r="H29" s="108"/>
      <c r="I29" s="109"/>
      <c r="J29" s="110"/>
      <c r="K29" s="104"/>
      <c r="L29" s="111"/>
      <c r="M29" s="103"/>
      <c r="N29" s="103"/>
    </row>
    <row r="30" spans="1:14" x14ac:dyDescent="0.25">
      <c r="A30" s="183" t="s">
        <v>138</v>
      </c>
      <c r="B30" s="184" t="s">
        <v>139</v>
      </c>
      <c r="C30" s="141">
        <v>1.3</v>
      </c>
      <c r="D30" s="136" t="s">
        <v>105</v>
      </c>
      <c r="E30" s="137"/>
      <c r="F30" s="185" t="s">
        <v>120</v>
      </c>
      <c r="G30" s="142"/>
      <c r="H30" s="186"/>
      <c r="I30" s="65">
        <f>SUM(M30*N30)</f>
        <v>13.799999999999999</v>
      </c>
      <c r="J30" s="139">
        <v>1</v>
      </c>
      <c r="K30" s="170">
        <v>2</v>
      </c>
      <c r="L30" s="140">
        <v>2.5</v>
      </c>
      <c r="M30" s="187">
        <v>9.1999999999999993</v>
      </c>
      <c r="N30" s="141">
        <v>1.5</v>
      </c>
    </row>
    <row r="31" spans="1:14" x14ac:dyDescent="0.25">
      <c r="A31" s="82"/>
      <c r="B31" s="82" t="s">
        <v>109</v>
      </c>
      <c r="C31" s="83">
        <v>1.3</v>
      </c>
      <c r="D31" s="84"/>
      <c r="E31" s="85"/>
      <c r="F31" s="93">
        <v>0</v>
      </c>
      <c r="G31" s="94">
        <v>60.65</v>
      </c>
      <c r="H31" s="95">
        <f>SUM(F31:G31)</f>
        <v>60.65</v>
      </c>
      <c r="I31" s="101"/>
      <c r="J31" s="90"/>
      <c r="K31" s="84"/>
      <c r="L31" s="91"/>
      <c r="M31" s="83"/>
      <c r="N31" s="83"/>
    </row>
    <row r="32" spans="1:14" x14ac:dyDescent="0.25">
      <c r="A32" s="81" t="s">
        <v>33</v>
      </c>
      <c r="B32" s="92">
        <f>SUM(C30:C34)</f>
        <v>8.9</v>
      </c>
      <c r="C32" s="83">
        <v>1.3</v>
      </c>
      <c r="D32" s="84"/>
      <c r="E32" s="85"/>
      <c r="F32" s="98"/>
      <c r="G32" s="99"/>
      <c r="H32" s="100"/>
      <c r="I32" s="101"/>
      <c r="J32" s="90"/>
      <c r="K32" s="84"/>
      <c r="L32" s="91"/>
      <c r="M32" s="83"/>
      <c r="N32" s="83"/>
    </row>
    <row r="33" spans="1:14" x14ac:dyDescent="0.25">
      <c r="A33" s="171"/>
      <c r="B33" s="172"/>
      <c r="C33" s="151">
        <v>2.5</v>
      </c>
      <c r="D33" s="156"/>
      <c r="E33" s="173"/>
      <c r="F33" s="188"/>
      <c r="G33" s="189"/>
      <c r="H33" s="190"/>
      <c r="I33" s="191"/>
      <c r="J33" s="155"/>
      <c r="K33" s="156"/>
      <c r="L33" s="157"/>
      <c r="M33" s="151"/>
      <c r="N33" s="151"/>
    </row>
    <row r="34" spans="1:14" ht="15.75" thickBot="1" x14ac:dyDescent="0.3">
      <c r="A34" s="171"/>
      <c r="B34" s="192"/>
      <c r="C34" s="151">
        <v>2.5</v>
      </c>
      <c r="D34" s="156"/>
      <c r="E34" s="173"/>
      <c r="F34" s="188"/>
      <c r="G34" s="189"/>
      <c r="H34" s="190"/>
      <c r="I34" s="191"/>
      <c r="J34" s="155"/>
      <c r="K34" s="156"/>
      <c r="L34" s="157"/>
      <c r="M34" s="151"/>
      <c r="N34" s="151"/>
    </row>
    <row r="35" spans="1:14" x14ac:dyDescent="0.25">
      <c r="A35" s="177" t="s">
        <v>140</v>
      </c>
      <c r="B35" s="124" t="s">
        <v>141</v>
      </c>
      <c r="C35" s="125">
        <v>2.5</v>
      </c>
      <c r="D35" s="126" t="s">
        <v>105</v>
      </c>
      <c r="E35" s="127"/>
      <c r="F35" s="128" t="s">
        <v>120</v>
      </c>
      <c r="G35" s="193"/>
      <c r="H35" s="194"/>
      <c r="I35" s="129">
        <f>SUM(M35*N35)</f>
        <v>25.143000000000001</v>
      </c>
      <c r="J35" s="164">
        <v>1</v>
      </c>
      <c r="K35" s="130">
        <v>2</v>
      </c>
      <c r="L35" s="131">
        <v>2.5</v>
      </c>
      <c r="M35" s="125">
        <v>4.3499999999999996</v>
      </c>
      <c r="N35" s="165">
        <v>5.78</v>
      </c>
    </row>
    <row r="36" spans="1:14" x14ac:dyDescent="0.25">
      <c r="A36" s="81"/>
      <c r="B36" s="195" t="s">
        <v>142</v>
      </c>
      <c r="C36" s="83">
        <v>2.5</v>
      </c>
      <c r="D36" s="84"/>
      <c r="E36" s="85"/>
      <c r="F36" s="93">
        <v>0</v>
      </c>
      <c r="G36" s="94">
        <v>50.65</v>
      </c>
      <c r="H36" s="95">
        <f>SUM(G36)</f>
        <v>50.65</v>
      </c>
      <c r="I36" s="101"/>
      <c r="J36" s="90"/>
      <c r="K36" s="84"/>
      <c r="L36" s="91"/>
      <c r="M36" s="83"/>
      <c r="N36" s="83"/>
    </row>
    <row r="37" spans="1:14" x14ac:dyDescent="0.25">
      <c r="A37" s="82"/>
      <c r="B37" s="82" t="s">
        <v>109</v>
      </c>
      <c r="C37" s="83">
        <v>2.5</v>
      </c>
      <c r="D37" s="84"/>
      <c r="E37" s="85"/>
      <c r="F37" s="98"/>
      <c r="G37" s="99"/>
      <c r="H37" s="100"/>
      <c r="I37" s="101"/>
      <c r="J37" s="90"/>
      <c r="K37" s="84"/>
      <c r="L37" s="91"/>
      <c r="M37" s="83"/>
      <c r="N37" s="83"/>
    </row>
    <row r="38" spans="1:14" ht="15.75" thickBot="1" x14ac:dyDescent="0.3">
      <c r="A38" s="132" t="s">
        <v>33</v>
      </c>
      <c r="B38" s="196">
        <f>SUM(C35:C38)</f>
        <v>10</v>
      </c>
      <c r="C38" s="103">
        <v>2.5</v>
      </c>
      <c r="D38" s="104"/>
      <c r="E38" s="105"/>
      <c r="F38" s="106"/>
      <c r="G38" s="107"/>
      <c r="H38" s="108"/>
      <c r="I38" s="109"/>
      <c r="J38" s="110"/>
      <c r="K38" s="104"/>
      <c r="L38" s="111"/>
      <c r="M38" s="103"/>
      <c r="N38" s="103"/>
    </row>
    <row r="39" spans="1:14" ht="15.75" thickBot="1" x14ac:dyDescent="0.3">
      <c r="A39" s="197" t="s">
        <v>143</v>
      </c>
      <c r="B39" s="198" t="s">
        <v>144</v>
      </c>
      <c r="C39" s="199" t="s">
        <v>145</v>
      </c>
      <c r="D39" s="200"/>
      <c r="E39" s="201"/>
      <c r="F39" s="202"/>
      <c r="G39" s="203"/>
      <c r="H39" s="204"/>
      <c r="I39" s="205"/>
      <c r="J39" s="206"/>
      <c r="K39" s="200"/>
      <c r="L39" s="207"/>
      <c r="M39" s="208"/>
      <c r="N39" s="208"/>
    </row>
    <row r="40" spans="1:14" x14ac:dyDescent="0.25">
      <c r="A40" s="183" t="s">
        <v>146</v>
      </c>
      <c r="B40" s="184" t="s">
        <v>147</v>
      </c>
      <c r="C40" s="141">
        <v>1.76</v>
      </c>
      <c r="D40" s="136" t="s">
        <v>105</v>
      </c>
      <c r="E40" s="137"/>
      <c r="F40" s="185" t="s">
        <v>120</v>
      </c>
      <c r="G40" s="142"/>
      <c r="H40" s="186"/>
      <c r="I40" s="65">
        <f>SUM(M40*N40)</f>
        <v>4.7699999999999996</v>
      </c>
      <c r="J40" s="139">
        <v>1</v>
      </c>
      <c r="K40" s="170">
        <v>1</v>
      </c>
      <c r="L40" s="140">
        <v>2.5</v>
      </c>
      <c r="M40" s="141">
        <v>2.65</v>
      </c>
      <c r="N40" s="141">
        <v>1.8</v>
      </c>
    </row>
    <row r="41" spans="1:14" x14ac:dyDescent="0.25">
      <c r="A41" s="81"/>
      <c r="B41" s="195" t="s">
        <v>148</v>
      </c>
      <c r="C41" s="83">
        <v>2.5</v>
      </c>
      <c r="D41" s="84"/>
      <c r="E41" s="85"/>
      <c r="F41" s="93">
        <v>0</v>
      </c>
      <c r="G41" s="94">
        <v>22.25</v>
      </c>
      <c r="H41" s="95">
        <f>SUM(G41)</f>
        <v>22.25</v>
      </c>
      <c r="I41" s="145"/>
      <c r="J41" s="90"/>
      <c r="K41" s="143"/>
      <c r="L41" s="91"/>
      <c r="M41" s="83"/>
      <c r="N41" s="83"/>
    </row>
    <row r="42" spans="1:14" ht="15.75" thickBot="1" x14ac:dyDescent="0.3">
      <c r="A42" s="132"/>
      <c r="B42" s="209" t="s">
        <v>149</v>
      </c>
      <c r="C42" s="103"/>
      <c r="D42" s="104"/>
      <c r="E42" s="105"/>
      <c r="F42" s="106"/>
      <c r="G42" s="107"/>
      <c r="H42" s="108"/>
      <c r="I42" s="109"/>
      <c r="J42" s="110"/>
      <c r="K42" s="210"/>
      <c r="L42" s="111"/>
      <c r="M42" s="103"/>
      <c r="N42" s="103"/>
    </row>
    <row r="43" spans="1:14" x14ac:dyDescent="0.25">
      <c r="A43" s="183" t="s">
        <v>150</v>
      </c>
      <c r="B43" s="184" t="s">
        <v>151</v>
      </c>
      <c r="C43" s="141">
        <v>1.3</v>
      </c>
      <c r="D43" s="136" t="s">
        <v>152</v>
      </c>
      <c r="E43" s="137"/>
      <c r="F43" s="160">
        <f>SUM(M43*N43)</f>
        <v>10.813499999999999</v>
      </c>
      <c r="G43" s="161">
        <v>27.98</v>
      </c>
      <c r="H43" s="162">
        <f>SUM(F43:G43)</f>
        <v>38.793500000000002</v>
      </c>
      <c r="I43" s="145" t="s">
        <v>126</v>
      </c>
      <c r="J43" s="139">
        <v>1</v>
      </c>
      <c r="K43" s="170">
        <v>1</v>
      </c>
      <c r="L43" s="140">
        <v>2.5</v>
      </c>
      <c r="M43" s="141">
        <v>4.05</v>
      </c>
      <c r="N43" s="187">
        <v>2.67</v>
      </c>
    </row>
    <row r="44" spans="1:14" x14ac:dyDescent="0.25">
      <c r="A44" s="183"/>
      <c r="B44" s="82"/>
      <c r="C44" s="141">
        <v>1.3</v>
      </c>
      <c r="D44" s="136"/>
      <c r="E44" s="137"/>
      <c r="F44" s="211"/>
      <c r="G44" s="187"/>
      <c r="H44" s="212"/>
      <c r="I44" s="213"/>
      <c r="J44" s="139"/>
      <c r="K44" s="170"/>
      <c r="L44" s="140"/>
      <c r="M44" s="141"/>
      <c r="N44" s="141"/>
    </row>
    <row r="45" spans="1:14" x14ac:dyDescent="0.25">
      <c r="A45" s="81"/>
      <c r="C45" s="83">
        <v>2.5</v>
      </c>
      <c r="D45" s="84"/>
      <c r="E45" s="85"/>
      <c r="F45" s="98"/>
      <c r="G45" s="99"/>
      <c r="H45" s="100"/>
      <c r="I45" s="89"/>
      <c r="J45" s="90"/>
      <c r="K45" s="84"/>
      <c r="L45" s="91"/>
      <c r="M45" s="83"/>
      <c r="N45" s="83"/>
    </row>
    <row r="46" spans="1:14" ht="15.75" thickBot="1" x14ac:dyDescent="0.3">
      <c r="A46" s="132"/>
      <c r="B46" s="102"/>
      <c r="C46" s="103">
        <v>2.5</v>
      </c>
      <c r="D46" s="104"/>
      <c r="E46" s="105"/>
      <c r="F46" s="106"/>
      <c r="G46" s="107"/>
      <c r="H46" s="108"/>
      <c r="I46" s="214"/>
      <c r="J46" s="110"/>
      <c r="K46" s="104"/>
      <c r="L46" s="111"/>
      <c r="M46" s="103"/>
      <c r="N46" s="103"/>
    </row>
    <row r="47" spans="1:14" x14ac:dyDescent="0.25">
      <c r="A47" s="183" t="s">
        <v>153</v>
      </c>
      <c r="B47" s="184" t="s">
        <v>154</v>
      </c>
      <c r="C47" s="141">
        <v>1.3</v>
      </c>
      <c r="D47" s="136" t="s">
        <v>105</v>
      </c>
      <c r="E47" s="137"/>
      <c r="F47" s="160">
        <f>SUM(M47*N47)</f>
        <v>3.3755000000000002</v>
      </c>
      <c r="G47" s="161">
        <v>18.600000000000001</v>
      </c>
      <c r="H47" s="162">
        <f>SUM(F47:G47)</f>
        <v>21.9755</v>
      </c>
      <c r="I47" s="145" t="s">
        <v>126</v>
      </c>
      <c r="J47" s="139"/>
      <c r="K47" s="163" t="s">
        <v>105</v>
      </c>
      <c r="L47" s="140">
        <v>2.5</v>
      </c>
      <c r="M47" s="141">
        <v>2.15</v>
      </c>
      <c r="N47" s="141">
        <v>1.57</v>
      </c>
    </row>
    <row r="48" spans="1:14" x14ac:dyDescent="0.25">
      <c r="A48" s="81"/>
      <c r="B48" s="82"/>
      <c r="C48" s="83">
        <v>1.3</v>
      </c>
      <c r="D48" s="84"/>
      <c r="E48" s="85"/>
      <c r="F48" s="98"/>
      <c r="G48" s="99"/>
      <c r="H48" s="100"/>
      <c r="I48" s="89"/>
      <c r="J48" s="90"/>
      <c r="K48" s="145"/>
      <c r="L48" s="91"/>
      <c r="M48" s="83"/>
      <c r="N48" s="83"/>
    </row>
    <row r="49" spans="1:14" ht="15.75" thickBot="1" x14ac:dyDescent="0.3">
      <c r="A49" s="132"/>
      <c r="B49" s="102"/>
      <c r="C49" s="103">
        <v>1.3</v>
      </c>
      <c r="D49" s="104"/>
      <c r="E49" s="105"/>
      <c r="F49" s="106"/>
      <c r="G49" s="107"/>
      <c r="H49" s="108"/>
      <c r="I49" s="214"/>
      <c r="J49" s="110"/>
      <c r="K49" s="215"/>
      <c r="L49" s="111"/>
      <c r="M49" s="103"/>
      <c r="N49" s="103"/>
    </row>
    <row r="50" spans="1:14" x14ac:dyDescent="0.25">
      <c r="A50" s="216" t="s">
        <v>155</v>
      </c>
      <c r="B50" s="217" t="s">
        <v>156</v>
      </c>
      <c r="C50" s="218" t="s">
        <v>105</v>
      </c>
      <c r="D50" s="219">
        <v>1.5</v>
      </c>
      <c r="E50" s="220"/>
      <c r="F50" s="221">
        <f>SUM(M50*N50)</f>
        <v>3.2970000000000002</v>
      </c>
      <c r="G50" s="222">
        <v>7.34</v>
      </c>
      <c r="H50" s="223">
        <f>SUM(F50:G50)</f>
        <v>10.637</v>
      </c>
      <c r="I50" s="224" t="s">
        <v>126</v>
      </c>
      <c r="J50" s="225">
        <v>1</v>
      </c>
      <c r="K50" s="219">
        <v>1</v>
      </c>
      <c r="L50" s="226">
        <v>2.5</v>
      </c>
      <c r="M50" s="227">
        <v>2.1</v>
      </c>
      <c r="N50" s="227">
        <v>1.57</v>
      </c>
    </row>
    <row r="51" spans="1:14" ht="15.75" thickBot="1" x14ac:dyDescent="0.3">
      <c r="A51" s="132"/>
      <c r="B51" s="102"/>
      <c r="C51" s="103" t="s">
        <v>33</v>
      </c>
      <c r="D51" s="104"/>
      <c r="E51" s="105"/>
      <c r="F51" s="106" t="s">
        <v>157</v>
      </c>
      <c r="G51" s="106" t="s">
        <v>157</v>
      </c>
      <c r="H51" s="106" t="s">
        <v>157</v>
      </c>
      <c r="I51" s="109"/>
      <c r="J51" s="110"/>
      <c r="K51" s="104"/>
      <c r="L51" s="111"/>
      <c r="M51" s="103"/>
      <c r="N51" s="103"/>
    </row>
    <row r="52" spans="1:14" ht="15.75" thickBot="1" x14ac:dyDescent="0.3">
      <c r="A52" s="228" t="s">
        <v>158</v>
      </c>
      <c r="B52" s="228"/>
      <c r="C52" s="229">
        <f>SUM(C5:C51)</f>
        <v>63.359999999999985</v>
      </c>
      <c r="D52" s="230"/>
      <c r="E52" s="231"/>
      <c r="F52" s="232">
        <f>SUM(F7:F50)</f>
        <v>123.71040000000002</v>
      </c>
      <c r="G52" s="233">
        <f>SUM(G7:G50)</f>
        <v>356.12000000000006</v>
      </c>
      <c r="H52" s="234">
        <f>SUM(H5:H50)</f>
        <v>479.83039999999994</v>
      </c>
      <c r="I52" s="235">
        <f>SUM(I5:I51)</f>
        <v>53.713999999999999</v>
      </c>
      <c r="J52" s="236">
        <f>SUM(J15:J51)</f>
        <v>10</v>
      </c>
      <c r="K52" s="237">
        <f>SUM(K12:K51)</f>
        <v>11</v>
      </c>
      <c r="L52" s="238"/>
      <c r="M52" s="229"/>
      <c r="N52" s="229"/>
    </row>
    <row r="53" spans="1:14" x14ac:dyDescent="0.25">
      <c r="A53" s="177" t="s">
        <v>159</v>
      </c>
      <c r="B53" s="178" t="s">
        <v>160</v>
      </c>
      <c r="F53" s="239"/>
      <c r="G53" s="240"/>
      <c r="H53" s="241"/>
    </row>
    <row r="54" spans="1:14" ht="15.75" thickBot="1" x14ac:dyDescent="0.3">
      <c r="B54" t="s">
        <v>161</v>
      </c>
      <c r="F54" s="239"/>
      <c r="G54" s="240"/>
      <c r="I54" s="53"/>
      <c r="L54" s="54" t="s">
        <v>88</v>
      </c>
      <c r="M54" s="55"/>
      <c r="N54" s="56"/>
    </row>
    <row r="55" spans="1:14" ht="15.75" thickBot="1" x14ac:dyDescent="0.3">
      <c r="A55" s="57" t="s">
        <v>89</v>
      </c>
      <c r="B55" s="58" t="s">
        <v>90</v>
      </c>
      <c r="C55" s="242"/>
      <c r="D55" s="60" t="s">
        <v>92</v>
      </c>
      <c r="E55" s="61"/>
      <c r="F55" s="62" t="s">
        <v>94</v>
      </c>
      <c r="G55" s="63" t="s">
        <v>95</v>
      </c>
      <c r="H55" s="64" t="s">
        <v>96</v>
      </c>
      <c r="I55" s="65" t="s">
        <v>162</v>
      </c>
      <c r="J55" s="57" t="s">
        <v>98</v>
      </c>
      <c r="K55" s="66" t="s">
        <v>99</v>
      </c>
      <c r="L55" s="67" t="s">
        <v>100</v>
      </c>
      <c r="M55" s="68" t="s">
        <v>101</v>
      </c>
      <c r="N55" s="68" t="s">
        <v>102</v>
      </c>
    </row>
    <row r="56" spans="1:14" ht="15.75" thickTop="1" x14ac:dyDescent="0.25">
      <c r="A56" s="183" t="s">
        <v>103</v>
      </c>
      <c r="B56" s="184" t="s">
        <v>163</v>
      </c>
      <c r="C56" s="141">
        <v>2.25</v>
      </c>
      <c r="D56" s="136" t="s">
        <v>105</v>
      </c>
      <c r="E56" s="136"/>
      <c r="F56" s="243">
        <f>SUM(M56*N56)</f>
        <v>4.4479999999999995</v>
      </c>
      <c r="G56" s="161">
        <v>16.690000000000001</v>
      </c>
      <c r="H56" s="244">
        <f>SUM(F56:G56)</f>
        <v>21.138000000000002</v>
      </c>
      <c r="I56" s="145" t="s">
        <v>126</v>
      </c>
      <c r="J56" s="139">
        <v>1</v>
      </c>
      <c r="K56" s="170">
        <v>1</v>
      </c>
      <c r="L56" s="140">
        <v>2.5</v>
      </c>
      <c r="M56" s="141">
        <v>2.78</v>
      </c>
      <c r="N56" s="141">
        <v>1.6</v>
      </c>
    </row>
    <row r="57" spans="1:14" x14ac:dyDescent="0.25">
      <c r="A57" s="81"/>
      <c r="B57" s="245" t="s">
        <v>164</v>
      </c>
      <c r="C57" s="83">
        <v>2.25</v>
      </c>
      <c r="D57" s="145"/>
      <c r="E57" s="246">
        <v>2.31</v>
      </c>
      <c r="F57" s="90"/>
      <c r="G57" s="83"/>
      <c r="H57" s="83"/>
      <c r="I57" s="145"/>
      <c r="J57" s="90"/>
      <c r="K57" s="143"/>
      <c r="L57" s="91"/>
      <c r="M57" s="83"/>
      <c r="N57" s="83"/>
    </row>
    <row r="58" spans="1:14" ht="15.75" thickBot="1" x14ac:dyDescent="0.3">
      <c r="A58" s="132"/>
      <c r="B58" s="102"/>
      <c r="C58" s="103">
        <v>2.25</v>
      </c>
      <c r="D58" s="215"/>
      <c r="E58" s="215"/>
      <c r="F58" s="110"/>
      <c r="G58" s="103"/>
      <c r="H58" s="103"/>
      <c r="I58" s="215"/>
      <c r="J58" s="110"/>
      <c r="K58" s="210"/>
      <c r="L58" s="111"/>
      <c r="M58" s="103"/>
      <c r="N58" s="103"/>
    </row>
    <row r="59" spans="1:14" x14ac:dyDescent="0.25">
      <c r="A59" s="177" t="s">
        <v>115</v>
      </c>
      <c r="B59" s="178" t="s">
        <v>165</v>
      </c>
      <c r="C59" s="125">
        <v>1.3</v>
      </c>
      <c r="D59" s="164">
        <v>1.5</v>
      </c>
      <c r="E59" s="164"/>
      <c r="F59" s="247">
        <f>SUM(M59*N59)</f>
        <v>1.3659000000000001</v>
      </c>
      <c r="G59" s="180">
        <v>4.88</v>
      </c>
      <c r="H59" s="248">
        <f>SUM(F59:G59)</f>
        <v>6.2458999999999998</v>
      </c>
      <c r="I59" s="145" t="s">
        <v>126</v>
      </c>
      <c r="J59" s="164">
        <v>1</v>
      </c>
      <c r="K59" s="130">
        <v>1</v>
      </c>
      <c r="L59" s="131">
        <v>2.5</v>
      </c>
      <c r="M59" s="125">
        <v>1.57</v>
      </c>
      <c r="N59" s="125">
        <v>0.87</v>
      </c>
    </row>
    <row r="60" spans="1:14" x14ac:dyDescent="0.25">
      <c r="A60" s="81"/>
      <c r="B60" s="82"/>
      <c r="C60" s="83"/>
      <c r="D60" s="145"/>
      <c r="E60" s="145"/>
      <c r="F60" s="90"/>
      <c r="G60" s="83"/>
      <c r="H60" s="83"/>
      <c r="I60" s="145"/>
      <c r="J60" s="90"/>
      <c r="K60" s="143"/>
      <c r="L60" s="91"/>
      <c r="M60" s="83"/>
      <c r="N60" s="83"/>
    </row>
    <row r="61" spans="1:14" ht="15.75" thickBot="1" x14ac:dyDescent="0.3">
      <c r="A61" s="132"/>
      <c r="B61" s="102"/>
      <c r="C61" s="103"/>
      <c r="D61" s="215"/>
      <c r="E61" s="215"/>
      <c r="F61" s="110"/>
      <c r="G61" s="103"/>
      <c r="H61" s="103"/>
      <c r="I61" s="215"/>
      <c r="J61" s="110"/>
      <c r="K61" s="210"/>
      <c r="L61" s="111"/>
      <c r="M61" s="103"/>
      <c r="N61" s="103"/>
    </row>
    <row r="62" spans="1:14" x14ac:dyDescent="0.25">
      <c r="A62" s="177" t="s">
        <v>118</v>
      </c>
      <c r="B62" s="178" t="s">
        <v>166</v>
      </c>
      <c r="C62" s="125">
        <v>1.3</v>
      </c>
      <c r="D62" s="164">
        <v>1.5</v>
      </c>
      <c r="E62" s="164"/>
      <c r="F62" s="247">
        <f>SUM(M62*N62)</f>
        <v>1.304</v>
      </c>
      <c r="G62" s="180">
        <v>4.8600000000000003</v>
      </c>
      <c r="H62" s="248">
        <f>SUM(F62:G62)</f>
        <v>6.1640000000000006</v>
      </c>
      <c r="I62" s="145" t="s">
        <v>126</v>
      </c>
      <c r="J62" s="164">
        <v>1</v>
      </c>
      <c r="K62" s="130">
        <v>1</v>
      </c>
      <c r="L62" s="131">
        <v>2.5</v>
      </c>
      <c r="M62" s="125">
        <v>1.63</v>
      </c>
      <c r="N62" s="125">
        <v>0.8</v>
      </c>
    </row>
    <row r="63" spans="1:14" x14ac:dyDescent="0.25">
      <c r="A63" s="81"/>
      <c r="B63" s="82"/>
      <c r="C63" s="83"/>
      <c r="D63" s="145"/>
      <c r="E63" s="145"/>
      <c r="F63" s="90"/>
      <c r="G63" s="83"/>
      <c r="H63" s="83"/>
      <c r="I63" s="145"/>
      <c r="J63" s="90"/>
      <c r="K63" s="143"/>
      <c r="L63" s="91"/>
      <c r="M63" s="83"/>
      <c r="N63" s="83"/>
    </row>
    <row r="64" spans="1:14" ht="15.75" thickBot="1" x14ac:dyDescent="0.3">
      <c r="A64" s="132"/>
      <c r="B64" s="102"/>
      <c r="C64" s="103"/>
      <c r="D64" s="215"/>
      <c r="E64" s="215"/>
      <c r="F64" s="110"/>
      <c r="G64" s="103"/>
      <c r="H64" s="103"/>
      <c r="I64" s="215"/>
      <c r="J64" s="110"/>
      <c r="K64" s="210"/>
      <c r="L64" s="111"/>
      <c r="M64" s="103"/>
      <c r="N64" s="103"/>
    </row>
    <row r="65" spans="1:14" x14ac:dyDescent="0.25">
      <c r="A65" s="177" t="s">
        <v>123</v>
      </c>
      <c r="B65" s="178" t="s">
        <v>167</v>
      </c>
      <c r="C65" s="125">
        <v>2.25</v>
      </c>
      <c r="D65" s="126" t="s">
        <v>105</v>
      </c>
      <c r="E65" s="126"/>
      <c r="F65" s="247">
        <f>SUM(M65*N65)</f>
        <v>3.2525999999999997</v>
      </c>
      <c r="G65" s="180">
        <v>19.75</v>
      </c>
      <c r="H65" s="248">
        <f>SUM(F65:G65)</f>
        <v>23.002600000000001</v>
      </c>
      <c r="I65" s="145" t="s">
        <v>126</v>
      </c>
      <c r="J65" s="164">
        <v>1</v>
      </c>
      <c r="K65" s="130">
        <v>2</v>
      </c>
      <c r="L65" s="131">
        <v>2.5</v>
      </c>
      <c r="M65" s="125">
        <v>2.78</v>
      </c>
      <c r="N65" s="125">
        <v>1.17</v>
      </c>
    </row>
    <row r="66" spans="1:14" x14ac:dyDescent="0.25">
      <c r="A66" s="81"/>
      <c r="B66" s="82"/>
      <c r="C66" s="83"/>
      <c r="D66" s="145"/>
      <c r="E66" s="145"/>
      <c r="F66" s="145"/>
      <c r="G66" s="99"/>
      <c r="H66" s="99"/>
      <c r="I66" s="145"/>
      <c r="J66" s="90"/>
      <c r="K66" s="143"/>
      <c r="L66" s="91"/>
      <c r="M66" s="83"/>
      <c r="N66" s="83"/>
    </row>
    <row r="67" spans="1:14" ht="15.75" thickBot="1" x14ac:dyDescent="0.3">
      <c r="A67" s="132"/>
      <c r="B67" s="102"/>
      <c r="C67" s="103"/>
      <c r="D67" s="215"/>
      <c r="E67" s="215"/>
      <c r="F67" s="215"/>
      <c r="G67" s="107"/>
      <c r="H67" s="107"/>
      <c r="I67" s="215"/>
      <c r="J67" s="110"/>
      <c r="K67" s="210"/>
      <c r="L67" s="111"/>
      <c r="M67" s="103"/>
      <c r="N67" s="103"/>
    </row>
    <row r="68" spans="1:14" x14ac:dyDescent="0.25">
      <c r="A68" s="183" t="s">
        <v>130</v>
      </c>
      <c r="B68" s="249" t="s">
        <v>168</v>
      </c>
      <c r="C68" s="141">
        <v>0.2</v>
      </c>
      <c r="D68" s="126" t="s">
        <v>105</v>
      </c>
      <c r="E68" s="136"/>
      <c r="F68" s="243">
        <v>0</v>
      </c>
      <c r="G68" s="250">
        <v>22.71</v>
      </c>
      <c r="H68" s="244">
        <f>SUM(G68)</f>
        <v>22.71</v>
      </c>
      <c r="I68" s="65" t="s">
        <v>97</v>
      </c>
      <c r="J68" s="139">
        <v>1</v>
      </c>
      <c r="K68" s="170">
        <v>1</v>
      </c>
      <c r="L68" s="140">
        <v>2.5</v>
      </c>
      <c r="M68" s="141">
        <v>4.7</v>
      </c>
      <c r="N68" s="141">
        <v>1.05</v>
      </c>
    </row>
    <row r="69" spans="1:14" x14ac:dyDescent="0.25">
      <c r="A69" s="81"/>
      <c r="B69" s="245" t="s">
        <v>169</v>
      </c>
      <c r="C69" s="83"/>
      <c r="D69" s="145"/>
      <c r="E69" s="251">
        <v>6.04</v>
      </c>
      <c r="F69" s="145"/>
      <c r="G69" s="99"/>
      <c r="H69" s="252"/>
      <c r="I69" s="253">
        <f>SUM(M68*N68)</f>
        <v>4.9350000000000005</v>
      </c>
      <c r="J69" s="90"/>
      <c r="K69" s="143"/>
      <c r="L69" s="91"/>
      <c r="M69" s="83"/>
      <c r="N69" s="83"/>
    </row>
    <row r="70" spans="1:14" ht="15.75" thickBot="1" x14ac:dyDescent="0.3">
      <c r="A70" s="132"/>
      <c r="B70" s="102"/>
      <c r="C70" s="103"/>
      <c r="D70" s="215"/>
      <c r="E70" s="215"/>
      <c r="F70" s="215"/>
      <c r="G70" s="107"/>
      <c r="H70" s="254"/>
      <c r="I70" s="215"/>
      <c r="J70" s="110"/>
      <c r="K70" s="210"/>
      <c r="L70" s="111"/>
      <c r="M70" s="103"/>
      <c r="N70" s="103"/>
    </row>
    <row r="71" spans="1:14" x14ac:dyDescent="0.25">
      <c r="A71" s="177" t="s">
        <v>132</v>
      </c>
      <c r="B71" s="178" t="s">
        <v>170</v>
      </c>
      <c r="C71" s="125">
        <v>2.25</v>
      </c>
      <c r="D71" s="126" t="s">
        <v>105</v>
      </c>
      <c r="E71" s="126"/>
      <c r="F71" s="247">
        <f>SUM(M71*N71)</f>
        <v>12.848000000000001</v>
      </c>
      <c r="G71" s="180">
        <v>36.6</v>
      </c>
      <c r="H71" s="248">
        <f>SUM(F71:G71)</f>
        <v>49.448</v>
      </c>
      <c r="I71" s="145" t="s">
        <v>126</v>
      </c>
      <c r="J71" s="164">
        <v>1</v>
      </c>
      <c r="K71" s="130">
        <v>2</v>
      </c>
      <c r="L71" s="131">
        <v>2.5</v>
      </c>
      <c r="M71" s="125">
        <v>4.4000000000000004</v>
      </c>
      <c r="N71" s="125">
        <v>2.92</v>
      </c>
    </row>
    <row r="72" spans="1:14" x14ac:dyDescent="0.25">
      <c r="A72" s="81"/>
      <c r="B72" s="82"/>
      <c r="C72" s="83">
        <v>1.3</v>
      </c>
      <c r="D72" s="145"/>
      <c r="E72" s="145"/>
      <c r="F72" s="145"/>
      <c r="G72" s="99"/>
      <c r="H72" s="252"/>
      <c r="I72" s="145"/>
      <c r="J72" s="90"/>
      <c r="K72" s="143"/>
      <c r="L72" s="91"/>
      <c r="M72" s="83"/>
      <c r="N72" s="83"/>
    </row>
    <row r="73" spans="1:14" ht="15.75" thickBot="1" x14ac:dyDescent="0.3">
      <c r="A73" s="132"/>
      <c r="B73" s="102"/>
      <c r="C73" s="103"/>
      <c r="D73" s="215"/>
      <c r="E73" s="215"/>
      <c r="F73" s="215"/>
      <c r="G73" s="107"/>
      <c r="H73" s="254"/>
      <c r="I73" s="215"/>
      <c r="J73" s="110"/>
      <c r="K73" s="210"/>
      <c r="L73" s="111"/>
      <c r="M73" s="103"/>
      <c r="N73" s="103"/>
    </row>
    <row r="74" spans="1:14" x14ac:dyDescent="0.25">
      <c r="A74" s="183" t="s">
        <v>135</v>
      </c>
      <c r="B74" s="184" t="s">
        <v>171</v>
      </c>
      <c r="C74" s="141">
        <v>0.4</v>
      </c>
      <c r="D74" s="139">
        <v>1.5</v>
      </c>
      <c r="E74" s="139"/>
      <c r="F74" s="243">
        <f>SUM(M74*N74)</f>
        <v>12.556800000000001</v>
      </c>
      <c r="G74" s="161">
        <v>14.48</v>
      </c>
      <c r="H74" s="244">
        <f>SUM(F74:G74)</f>
        <v>27.036799999999999</v>
      </c>
      <c r="I74" s="145" t="s">
        <v>126</v>
      </c>
      <c r="J74" s="139">
        <v>1</v>
      </c>
      <c r="K74" s="170">
        <v>2</v>
      </c>
      <c r="L74" s="140">
        <v>2.5</v>
      </c>
      <c r="M74" s="141">
        <v>2.88</v>
      </c>
      <c r="N74" s="141">
        <v>4.3600000000000003</v>
      </c>
    </row>
    <row r="75" spans="1:14" x14ac:dyDescent="0.25">
      <c r="A75" s="81"/>
      <c r="B75" s="255" t="s">
        <v>172</v>
      </c>
      <c r="C75" s="83"/>
      <c r="D75" s="145"/>
      <c r="E75" s="145"/>
      <c r="F75" s="145"/>
      <c r="G75" s="99"/>
      <c r="H75" s="252"/>
      <c r="I75" s="145"/>
      <c r="J75" s="90"/>
      <c r="K75" s="143"/>
      <c r="L75" s="91"/>
      <c r="M75" s="83"/>
      <c r="N75" s="83"/>
    </row>
    <row r="76" spans="1:14" ht="15.75" thickBot="1" x14ac:dyDescent="0.3">
      <c r="A76" s="132"/>
      <c r="B76" s="256" t="s">
        <v>173</v>
      </c>
      <c r="C76" s="103"/>
      <c r="D76" s="215"/>
      <c r="E76" s="215"/>
      <c r="F76" s="215"/>
      <c r="G76" s="107"/>
      <c r="H76" s="254"/>
      <c r="I76" s="215"/>
      <c r="J76" s="110"/>
      <c r="K76" s="210"/>
      <c r="L76" s="111"/>
      <c r="M76" s="103"/>
      <c r="N76" s="103"/>
    </row>
    <row r="77" spans="1:14" x14ac:dyDescent="0.25">
      <c r="A77" s="183" t="s">
        <v>138</v>
      </c>
      <c r="B77" s="184" t="s">
        <v>174</v>
      </c>
      <c r="C77" s="141">
        <v>2.25</v>
      </c>
      <c r="D77" s="126" t="s">
        <v>105</v>
      </c>
      <c r="E77" s="136"/>
      <c r="F77" s="243">
        <f>SUM(M77*N77)</f>
        <v>13.799999999999999</v>
      </c>
      <c r="G77" s="161">
        <v>19.09</v>
      </c>
      <c r="H77" s="244">
        <f>SUM(F77:G77)</f>
        <v>32.89</v>
      </c>
      <c r="I77" s="145" t="s">
        <v>126</v>
      </c>
      <c r="J77" s="139">
        <v>1</v>
      </c>
      <c r="K77" s="170">
        <v>6</v>
      </c>
      <c r="L77" s="140">
        <v>2.5</v>
      </c>
      <c r="M77" s="187">
        <v>9.1999999999999993</v>
      </c>
      <c r="N77" s="141">
        <v>1.5</v>
      </c>
    </row>
    <row r="78" spans="1:14" x14ac:dyDescent="0.25">
      <c r="A78" s="81"/>
      <c r="B78" s="245" t="s">
        <v>169</v>
      </c>
      <c r="C78" s="83">
        <v>2.25</v>
      </c>
      <c r="D78" s="145"/>
      <c r="E78" s="246">
        <v>9.66</v>
      </c>
      <c r="F78" s="145"/>
      <c r="G78" s="99"/>
      <c r="H78" s="252"/>
      <c r="I78" s="145"/>
      <c r="J78" s="90"/>
      <c r="K78" s="143"/>
      <c r="L78" s="91"/>
      <c r="M78" s="83"/>
      <c r="N78" s="83"/>
    </row>
    <row r="79" spans="1:14" ht="15.75" thickBot="1" x14ac:dyDescent="0.3">
      <c r="A79" s="132"/>
      <c r="B79" s="102"/>
      <c r="C79" s="103">
        <v>2.25</v>
      </c>
      <c r="D79" s="215"/>
      <c r="E79" s="215"/>
      <c r="F79" s="215"/>
      <c r="G79" s="107"/>
      <c r="H79" s="254"/>
      <c r="I79" s="215"/>
      <c r="J79" s="110"/>
      <c r="K79" s="210"/>
      <c r="L79" s="111"/>
      <c r="M79" s="103"/>
      <c r="N79" s="103"/>
    </row>
    <row r="80" spans="1:14" x14ac:dyDescent="0.25">
      <c r="A80" s="183" t="s">
        <v>140</v>
      </c>
      <c r="B80" s="184" t="s">
        <v>175</v>
      </c>
      <c r="C80" s="139">
        <v>1.3</v>
      </c>
      <c r="D80" s="163" t="s">
        <v>176</v>
      </c>
      <c r="E80" s="163"/>
      <c r="F80" s="243">
        <f>SUM(M80*N80)</f>
        <v>12.351599999999999</v>
      </c>
      <c r="G80" s="161">
        <v>30.74</v>
      </c>
      <c r="H80" s="244">
        <f>SUM(F80:G80)</f>
        <v>43.0916</v>
      </c>
      <c r="I80" s="145" t="s">
        <v>126</v>
      </c>
      <c r="J80" s="139">
        <v>1</v>
      </c>
      <c r="K80" s="170">
        <v>2</v>
      </c>
      <c r="L80" s="140">
        <v>2.5</v>
      </c>
      <c r="M80" s="141">
        <v>2.82</v>
      </c>
      <c r="N80" s="141">
        <v>4.38</v>
      </c>
    </row>
    <row r="81" spans="1:14" x14ac:dyDescent="0.25">
      <c r="A81" s="81"/>
      <c r="B81" s="82"/>
      <c r="C81" s="90">
        <v>2.5</v>
      </c>
      <c r="D81" s="145"/>
      <c r="E81" s="145"/>
      <c r="F81" s="145"/>
      <c r="G81" s="99"/>
      <c r="H81" s="252"/>
      <c r="I81" s="145"/>
      <c r="J81" s="90"/>
      <c r="K81" s="143"/>
      <c r="L81" s="91"/>
      <c r="M81" s="83"/>
      <c r="N81" s="83"/>
    </row>
    <row r="82" spans="1:14" ht="15.75" thickBot="1" x14ac:dyDescent="0.3">
      <c r="A82" s="132"/>
      <c r="B82" s="102"/>
      <c r="C82" s="103"/>
      <c r="D82" s="215"/>
      <c r="E82" s="215"/>
      <c r="F82" s="215"/>
      <c r="G82" s="107"/>
      <c r="H82" s="254"/>
      <c r="I82" s="215"/>
      <c r="J82" s="110"/>
      <c r="K82" s="210"/>
      <c r="L82" s="111"/>
      <c r="M82" s="103"/>
      <c r="N82" s="103"/>
    </row>
    <row r="83" spans="1:14" x14ac:dyDescent="0.25">
      <c r="A83" s="183" t="s">
        <v>143</v>
      </c>
      <c r="B83" s="184" t="s">
        <v>136</v>
      </c>
      <c r="C83" s="141">
        <v>3.5</v>
      </c>
      <c r="D83" s="163" t="s">
        <v>177</v>
      </c>
      <c r="E83" s="163"/>
      <c r="F83" s="243">
        <v>0</v>
      </c>
      <c r="G83" s="161">
        <v>8.26</v>
      </c>
      <c r="H83" s="244">
        <f>SUM(F83:G83)</f>
        <v>8.26</v>
      </c>
      <c r="I83" s="65" t="s">
        <v>97</v>
      </c>
      <c r="J83" s="139">
        <v>1</v>
      </c>
      <c r="K83" s="170">
        <v>2</v>
      </c>
      <c r="L83" s="140">
        <v>2.5</v>
      </c>
      <c r="M83" s="141">
        <v>1.78</v>
      </c>
      <c r="N83" s="141">
        <v>2.35</v>
      </c>
    </row>
    <row r="84" spans="1:14" x14ac:dyDescent="0.25">
      <c r="A84" s="81"/>
      <c r="B84" s="82"/>
      <c r="C84" s="83">
        <v>1</v>
      </c>
      <c r="D84" s="145"/>
      <c r="E84" s="145"/>
      <c r="F84" s="145"/>
      <c r="G84" s="99"/>
      <c r="H84" s="252"/>
      <c r="I84" s="253">
        <f>SUM(M83*N83)</f>
        <v>4.1829999999999998</v>
      </c>
      <c r="J84" s="90"/>
      <c r="K84" s="143"/>
      <c r="L84" s="91"/>
      <c r="M84" s="83"/>
      <c r="N84" s="83"/>
    </row>
    <row r="85" spans="1:14" ht="15.75" thickBot="1" x14ac:dyDescent="0.3">
      <c r="A85" s="132"/>
      <c r="B85" s="102"/>
      <c r="C85" s="103"/>
      <c r="D85" s="215"/>
      <c r="E85" s="215"/>
      <c r="F85" s="215"/>
      <c r="G85" s="107"/>
      <c r="H85" s="254"/>
      <c r="I85" s="215"/>
      <c r="J85" s="110"/>
      <c r="K85" s="210"/>
      <c r="L85" s="111"/>
      <c r="M85" s="103"/>
      <c r="N85" s="103"/>
    </row>
    <row r="86" spans="1:14" x14ac:dyDescent="0.25">
      <c r="A86" s="257" t="s">
        <v>178</v>
      </c>
      <c r="B86" s="258" t="s">
        <v>136</v>
      </c>
      <c r="C86" s="141">
        <v>1.3</v>
      </c>
      <c r="D86" s="139">
        <v>1.5</v>
      </c>
      <c r="E86" s="139"/>
      <c r="F86" s="243">
        <v>0</v>
      </c>
      <c r="G86" s="161">
        <v>5.32</v>
      </c>
      <c r="H86" s="244">
        <f>SUM(F86:G86)</f>
        <v>5.32</v>
      </c>
      <c r="I86" s="65" t="s">
        <v>97</v>
      </c>
      <c r="J86" s="130">
        <v>1</v>
      </c>
      <c r="K86" s="126" t="s">
        <v>105</v>
      </c>
      <c r="L86" s="140">
        <v>2.5</v>
      </c>
      <c r="M86" s="141">
        <v>1.78</v>
      </c>
      <c r="N86" s="141">
        <v>0.88</v>
      </c>
    </row>
    <row r="87" spans="1:14" x14ac:dyDescent="0.25">
      <c r="A87" s="81"/>
      <c r="B87" s="82"/>
      <c r="C87" s="83"/>
      <c r="D87" s="145"/>
      <c r="E87" s="145"/>
      <c r="F87" s="145"/>
      <c r="G87" s="99"/>
      <c r="H87" s="252"/>
      <c r="I87" s="253">
        <f>SUM(M86*N86)</f>
        <v>1.5664</v>
      </c>
      <c r="J87" s="90"/>
      <c r="K87" s="143"/>
      <c r="L87" s="91"/>
      <c r="M87" s="83"/>
      <c r="N87" s="83"/>
    </row>
    <row r="88" spans="1:14" ht="15.75" thickBot="1" x14ac:dyDescent="0.3">
      <c r="A88" s="132"/>
      <c r="B88" s="102"/>
      <c r="C88" s="103"/>
      <c r="D88" s="215"/>
      <c r="E88" s="215"/>
      <c r="F88" s="215"/>
      <c r="G88" s="107"/>
      <c r="H88" s="254"/>
      <c r="I88" s="215"/>
      <c r="J88" s="110"/>
      <c r="K88" s="210"/>
      <c r="L88" s="111"/>
      <c r="M88" s="103"/>
      <c r="N88" s="103"/>
    </row>
    <row r="89" spans="1:14" x14ac:dyDescent="0.25">
      <c r="A89" s="183" t="s">
        <v>146</v>
      </c>
      <c r="B89" s="184" t="s">
        <v>179</v>
      </c>
      <c r="C89" s="141">
        <v>2.25</v>
      </c>
      <c r="D89" s="158" t="s">
        <v>105</v>
      </c>
      <c r="E89" s="163"/>
      <c r="F89" s="243">
        <v>0</v>
      </c>
      <c r="G89" s="161">
        <v>25.88</v>
      </c>
      <c r="H89" s="244">
        <v>25.88</v>
      </c>
      <c r="I89" s="253">
        <f>SUM(M89*N89)</f>
        <v>8.1000000000000014</v>
      </c>
      <c r="J89" s="139">
        <v>1</v>
      </c>
      <c r="K89" s="170">
        <v>1</v>
      </c>
      <c r="L89" s="140">
        <v>2.5</v>
      </c>
      <c r="M89" s="141">
        <v>5.4</v>
      </c>
      <c r="N89" s="141">
        <v>1.5</v>
      </c>
    </row>
    <row r="90" spans="1:14" x14ac:dyDescent="0.25">
      <c r="A90" s="81"/>
      <c r="B90" s="82"/>
      <c r="C90" s="83">
        <v>1.5</v>
      </c>
      <c r="D90" s="136" t="s">
        <v>105</v>
      </c>
      <c r="E90" s="136"/>
      <c r="F90" s="259">
        <v>0</v>
      </c>
      <c r="G90" s="94">
        <v>8.8800000000000008</v>
      </c>
      <c r="H90" s="260">
        <v>8.8800000000000008</v>
      </c>
      <c r="I90" s="261">
        <f>SUM(M90*N90)</f>
        <v>3.0749999999999997</v>
      </c>
      <c r="J90" s="90"/>
      <c r="K90" s="143">
        <v>2</v>
      </c>
      <c r="L90" s="91">
        <v>2.5</v>
      </c>
      <c r="M90" s="83">
        <v>2.0499999999999998</v>
      </c>
      <c r="N90" s="83">
        <v>1.5</v>
      </c>
    </row>
    <row r="91" spans="1:14" ht="15.75" thickBot="1" x14ac:dyDescent="0.3">
      <c r="A91" s="132"/>
      <c r="B91" s="102"/>
      <c r="C91" s="103"/>
      <c r="D91" s="215"/>
      <c r="E91" s="215"/>
      <c r="F91" s="215"/>
      <c r="G91" s="107"/>
      <c r="H91" s="254"/>
      <c r="I91" s="215"/>
      <c r="J91" s="110"/>
      <c r="K91" s="210"/>
      <c r="L91" s="111"/>
      <c r="M91" s="103"/>
      <c r="N91" s="103"/>
    </row>
    <row r="92" spans="1:14" x14ac:dyDescent="0.25">
      <c r="A92" s="262" t="s">
        <v>180</v>
      </c>
      <c r="B92" s="263" t="s">
        <v>181</v>
      </c>
      <c r="C92" s="264"/>
      <c r="D92" s="265" t="s">
        <v>105</v>
      </c>
      <c r="E92" s="266"/>
      <c r="F92" s="267">
        <v>0</v>
      </c>
      <c r="G92" s="268">
        <v>14.63</v>
      </c>
      <c r="H92" s="269">
        <f>SUM(F92:G92)</f>
        <v>14.63</v>
      </c>
      <c r="I92" s="65" t="s">
        <v>97</v>
      </c>
      <c r="J92" s="130">
        <v>1</v>
      </c>
      <c r="K92" s="126" t="s">
        <v>105</v>
      </c>
      <c r="L92" s="270">
        <v>3.8</v>
      </c>
      <c r="M92" s="268">
        <v>4.55</v>
      </c>
      <c r="N92" s="271">
        <v>2.6</v>
      </c>
    </row>
    <row r="93" spans="1:14" x14ac:dyDescent="0.25">
      <c r="A93" s="272">
        <v>1.95</v>
      </c>
      <c r="B93" s="245" t="s">
        <v>182</v>
      </c>
      <c r="C93" s="90"/>
      <c r="D93" s="145"/>
      <c r="E93" s="246">
        <v>8.36</v>
      </c>
      <c r="F93" s="145"/>
      <c r="G93" s="99"/>
      <c r="H93" s="252"/>
      <c r="I93" s="253">
        <f>SUM(N92*M92)</f>
        <v>11.83</v>
      </c>
      <c r="J93" s="90"/>
      <c r="K93" s="143"/>
      <c r="L93" s="91"/>
      <c r="M93" s="141"/>
      <c r="N93" s="141"/>
    </row>
    <row r="94" spans="1:14" ht="15.75" thickBot="1" x14ac:dyDescent="0.3">
      <c r="A94" s="209"/>
      <c r="B94" s="273" t="s">
        <v>183</v>
      </c>
      <c r="C94" s="103"/>
      <c r="D94" s="215"/>
      <c r="E94" s="215"/>
      <c r="F94" s="215"/>
      <c r="G94" s="107"/>
      <c r="H94" s="254"/>
      <c r="I94" s="215"/>
      <c r="J94" s="110"/>
      <c r="K94" s="104"/>
      <c r="L94" s="111"/>
      <c r="M94" s="103"/>
      <c r="N94" s="103"/>
    </row>
    <row r="95" spans="1:14" x14ac:dyDescent="0.25">
      <c r="A95" s="257" t="s">
        <v>150</v>
      </c>
      <c r="B95" s="274" t="s">
        <v>184</v>
      </c>
      <c r="C95" s="275"/>
      <c r="D95" s="276"/>
      <c r="E95" s="276"/>
      <c r="F95" s="163"/>
      <c r="G95" s="277"/>
      <c r="H95" s="278"/>
      <c r="I95" s="163"/>
      <c r="J95" s="139"/>
      <c r="K95" s="136"/>
      <c r="L95" s="140"/>
      <c r="M95" s="141"/>
      <c r="N95" s="141"/>
    </row>
    <row r="96" spans="1:14" x14ac:dyDescent="0.25">
      <c r="A96" s="279"/>
      <c r="B96" s="280" t="s">
        <v>185</v>
      </c>
      <c r="C96" s="281"/>
      <c r="D96" s="282" t="s">
        <v>186</v>
      </c>
      <c r="E96" s="282"/>
      <c r="F96" s="87" t="s">
        <v>187</v>
      </c>
      <c r="G96" s="94">
        <v>7.5</v>
      </c>
      <c r="H96" s="260">
        <f>SUM(G96)</f>
        <v>7.5</v>
      </c>
      <c r="I96" s="145" t="s">
        <v>188</v>
      </c>
      <c r="J96" s="90"/>
      <c r="K96" s="84"/>
      <c r="L96" s="91"/>
      <c r="M96" s="83"/>
      <c r="N96" s="83"/>
    </row>
    <row r="97" spans="1:14" ht="15.75" thickBot="1" x14ac:dyDescent="0.3">
      <c r="A97" s="283"/>
      <c r="B97" s="284" t="s">
        <v>189</v>
      </c>
      <c r="C97" s="285"/>
      <c r="D97" s="286"/>
      <c r="E97" s="286"/>
      <c r="F97" s="224"/>
      <c r="G97" s="189"/>
      <c r="H97" s="287"/>
      <c r="I97" s="224"/>
      <c r="J97" s="155"/>
      <c r="K97" s="156"/>
      <c r="L97" s="157"/>
      <c r="M97" s="151"/>
      <c r="N97" s="151"/>
    </row>
    <row r="98" spans="1:14" x14ac:dyDescent="0.25">
      <c r="A98" s="288" t="s">
        <v>153</v>
      </c>
      <c r="B98" s="289" t="s">
        <v>190</v>
      </c>
      <c r="C98" s="290"/>
      <c r="D98" s="291"/>
      <c r="E98" s="291"/>
      <c r="F98" s="291"/>
      <c r="G98" s="292"/>
      <c r="H98" s="293"/>
      <c r="I98" s="291"/>
      <c r="J98" s="294">
        <v>1</v>
      </c>
      <c r="K98" s="295"/>
      <c r="L98" s="296"/>
      <c r="M98" s="290"/>
      <c r="N98" s="290"/>
    </row>
    <row r="99" spans="1:14" x14ac:dyDescent="0.25">
      <c r="A99" s="279"/>
      <c r="B99" s="297" t="s">
        <v>191</v>
      </c>
      <c r="C99" s="281"/>
      <c r="D99" s="282"/>
      <c r="E99" s="282"/>
      <c r="F99" s="282"/>
      <c r="G99" s="298"/>
      <c r="H99" s="299"/>
      <c r="I99" s="282"/>
      <c r="J99" s="300"/>
      <c r="K99" s="301"/>
      <c r="L99" s="302"/>
      <c r="M99" s="281"/>
      <c r="N99" s="281"/>
    </row>
    <row r="100" spans="1:14" ht="15.75" thickBot="1" x14ac:dyDescent="0.3">
      <c r="A100" s="303"/>
      <c r="B100" s="304"/>
      <c r="C100" s="305"/>
      <c r="D100" s="306"/>
      <c r="E100" s="306"/>
      <c r="F100" s="306"/>
      <c r="G100" s="307"/>
      <c r="H100" s="308"/>
      <c r="I100" s="306"/>
      <c r="J100" s="309"/>
      <c r="K100" s="310"/>
      <c r="L100" s="311"/>
      <c r="M100" s="305"/>
      <c r="N100" s="305"/>
    </row>
    <row r="101" spans="1:14" x14ac:dyDescent="0.25">
      <c r="A101" s="183" t="s">
        <v>155</v>
      </c>
      <c r="B101" s="184" t="s">
        <v>192</v>
      </c>
      <c r="C101" s="141">
        <v>2.4</v>
      </c>
      <c r="D101" s="136" t="s">
        <v>105</v>
      </c>
      <c r="E101" s="136"/>
      <c r="F101" s="312">
        <f>SUM(M101*N101)</f>
        <v>9.02</v>
      </c>
      <c r="G101" s="250">
        <v>32.25</v>
      </c>
      <c r="H101" s="244">
        <f>SUM(F101:G101)</f>
        <v>41.269999999999996</v>
      </c>
      <c r="I101" s="145" t="s">
        <v>126</v>
      </c>
      <c r="J101" s="139">
        <v>1</v>
      </c>
      <c r="K101" s="136">
        <v>1</v>
      </c>
      <c r="L101" s="140">
        <v>2.5499999999999998</v>
      </c>
      <c r="M101" s="141">
        <v>4.4000000000000004</v>
      </c>
      <c r="N101" s="141">
        <v>2.0499999999999998</v>
      </c>
    </row>
    <row r="102" spans="1:14" x14ac:dyDescent="0.25">
      <c r="A102" s="81"/>
      <c r="B102" s="82"/>
      <c r="C102" s="83"/>
      <c r="D102" s="145"/>
      <c r="E102" s="145"/>
      <c r="F102" s="145"/>
      <c r="G102" s="99"/>
      <c r="H102" s="252"/>
      <c r="I102" s="145"/>
      <c r="J102" s="90"/>
      <c r="K102" s="84"/>
      <c r="L102" s="91"/>
      <c r="M102" s="83"/>
      <c r="N102" s="83"/>
    </row>
    <row r="103" spans="1:14" ht="15.75" thickBot="1" x14ac:dyDescent="0.3">
      <c r="A103" s="132"/>
      <c r="B103" s="102"/>
      <c r="C103" s="103"/>
      <c r="D103" s="215"/>
      <c r="E103" s="215"/>
      <c r="F103" s="215"/>
      <c r="G103" s="107"/>
      <c r="H103" s="254"/>
      <c r="I103" s="215"/>
      <c r="J103" s="110"/>
      <c r="K103" s="215"/>
      <c r="L103" s="103"/>
      <c r="M103" s="103"/>
      <c r="N103" s="103"/>
    </row>
    <row r="104" spans="1:14" x14ac:dyDescent="0.25">
      <c r="A104" s="183" t="s">
        <v>159</v>
      </c>
      <c r="B104" s="184" t="s">
        <v>193</v>
      </c>
      <c r="C104" s="141">
        <v>1.4</v>
      </c>
      <c r="D104" s="163" t="s">
        <v>194</v>
      </c>
      <c r="E104" s="163"/>
      <c r="F104" s="312">
        <f>SUM(M104*N104)</f>
        <v>13.083</v>
      </c>
      <c r="G104" s="250">
        <v>29.34</v>
      </c>
      <c r="H104" s="244">
        <f>SUM(F104:G104)</f>
        <v>42.423000000000002</v>
      </c>
      <c r="I104" s="145" t="s">
        <v>126</v>
      </c>
      <c r="J104" s="139">
        <v>1</v>
      </c>
      <c r="K104" s="163"/>
      <c r="L104" s="141">
        <v>2.4</v>
      </c>
      <c r="M104" s="141">
        <v>4.45</v>
      </c>
      <c r="N104" s="141">
        <v>2.94</v>
      </c>
    </row>
    <row r="105" spans="1:14" x14ac:dyDescent="0.25">
      <c r="A105" s="81"/>
      <c r="B105" s="82"/>
      <c r="C105" s="83">
        <v>2.4</v>
      </c>
      <c r="D105" s="145" t="s">
        <v>195</v>
      </c>
      <c r="E105" s="145"/>
      <c r="F105" s="145"/>
      <c r="G105" s="99"/>
      <c r="H105" s="252"/>
      <c r="I105" s="145"/>
      <c r="J105" s="90"/>
      <c r="K105" s="145"/>
      <c r="L105" s="83"/>
      <c r="M105" s="83"/>
      <c r="N105" s="83"/>
    </row>
    <row r="106" spans="1:14" ht="15.75" thickBot="1" x14ac:dyDescent="0.3">
      <c r="A106" s="132"/>
      <c r="B106" s="102"/>
      <c r="C106" s="103"/>
      <c r="D106" s="215"/>
      <c r="E106" s="215"/>
      <c r="F106" s="215"/>
      <c r="G106" s="107"/>
      <c r="H106" s="254"/>
      <c r="I106" s="215"/>
      <c r="J106" s="110"/>
      <c r="K106" s="215"/>
      <c r="L106" s="103"/>
      <c r="M106" s="103"/>
      <c r="N106" s="103"/>
    </row>
    <row r="107" spans="1:14" x14ac:dyDescent="0.25">
      <c r="A107" s="183" t="s">
        <v>196</v>
      </c>
      <c r="B107" s="184" t="s">
        <v>197</v>
      </c>
      <c r="C107" s="141">
        <v>1.2</v>
      </c>
      <c r="D107" s="163" t="s">
        <v>198</v>
      </c>
      <c r="E107" s="163"/>
      <c r="F107" s="312">
        <f>SUM(M107*N107)</f>
        <v>12.904999999999999</v>
      </c>
      <c r="G107" s="250">
        <v>19.149999999999999</v>
      </c>
      <c r="H107" s="244">
        <f>SUM(F107:G107)</f>
        <v>32.055</v>
      </c>
      <c r="I107" s="145" t="s">
        <v>126</v>
      </c>
      <c r="J107" s="139"/>
      <c r="K107" s="163"/>
      <c r="L107" s="141">
        <v>2.5</v>
      </c>
      <c r="M107" s="141">
        <v>4.45</v>
      </c>
      <c r="N107" s="141">
        <v>2.9</v>
      </c>
    </row>
    <row r="108" spans="1:14" x14ac:dyDescent="0.25">
      <c r="A108" s="81"/>
      <c r="B108" s="82"/>
      <c r="C108" s="83"/>
      <c r="D108" s="145" t="s">
        <v>199</v>
      </c>
      <c r="E108" s="145"/>
      <c r="F108" s="145"/>
      <c r="G108" s="99"/>
      <c r="H108" s="252"/>
      <c r="I108" s="145"/>
      <c r="J108" s="90"/>
      <c r="K108" s="145"/>
      <c r="L108" s="83"/>
      <c r="M108" s="83"/>
      <c r="N108" s="83"/>
    </row>
    <row r="109" spans="1:14" ht="15.75" thickBot="1" x14ac:dyDescent="0.3">
      <c r="A109" s="132"/>
      <c r="B109" s="102"/>
      <c r="C109" s="103"/>
      <c r="D109" s="215" t="s">
        <v>198</v>
      </c>
      <c r="E109" s="215"/>
      <c r="F109" s="215"/>
      <c r="G109" s="107"/>
      <c r="H109" s="254"/>
      <c r="I109" s="215"/>
      <c r="J109" s="110"/>
      <c r="K109" s="215"/>
      <c r="L109" s="103"/>
      <c r="M109" s="103"/>
      <c r="N109" s="103"/>
    </row>
    <row r="110" spans="1:14" x14ac:dyDescent="0.25">
      <c r="A110" s="177" t="s">
        <v>200</v>
      </c>
      <c r="B110" s="178" t="s">
        <v>201</v>
      </c>
      <c r="C110" s="125">
        <v>2</v>
      </c>
      <c r="D110" s="126" t="s">
        <v>105</v>
      </c>
      <c r="E110" s="126"/>
      <c r="F110" s="247">
        <v>0</v>
      </c>
      <c r="G110" s="180">
        <v>51.35</v>
      </c>
      <c r="H110" s="248">
        <f>SUM(F110:G110)</f>
        <v>51.35</v>
      </c>
      <c r="I110" s="129" t="s">
        <v>97</v>
      </c>
      <c r="J110" s="164"/>
      <c r="K110" s="158"/>
      <c r="L110" s="125">
        <v>2.5</v>
      </c>
      <c r="M110" s="125">
        <v>4.32</v>
      </c>
      <c r="N110" s="125">
        <v>5.95</v>
      </c>
    </row>
    <row r="111" spans="1:14" x14ac:dyDescent="0.25">
      <c r="A111" s="81"/>
      <c r="B111" s="82"/>
      <c r="C111" s="83">
        <v>2</v>
      </c>
      <c r="D111" s="145"/>
      <c r="E111" s="145"/>
      <c r="F111" s="145"/>
      <c r="G111" s="99"/>
      <c r="H111" s="252"/>
      <c r="I111" s="253">
        <v>23.684999999999999</v>
      </c>
      <c r="J111" s="90"/>
      <c r="K111" s="145"/>
      <c r="L111" s="83"/>
      <c r="M111" s="83"/>
      <c r="N111" s="83"/>
    </row>
    <row r="112" spans="1:14" x14ac:dyDescent="0.25">
      <c r="A112" s="81"/>
      <c r="B112" s="82"/>
      <c r="C112" s="83">
        <v>2</v>
      </c>
      <c r="D112" s="145"/>
      <c r="E112" s="145"/>
      <c r="F112" s="145"/>
      <c r="G112" s="99"/>
      <c r="H112" s="252"/>
      <c r="I112" s="313"/>
      <c r="J112" s="90"/>
      <c r="K112" s="145"/>
      <c r="L112" s="83"/>
      <c r="M112" s="83"/>
      <c r="N112" s="83"/>
    </row>
    <row r="113" spans="1:14" x14ac:dyDescent="0.25">
      <c r="A113" s="314"/>
      <c r="B113" s="315"/>
      <c r="C113" s="316">
        <v>1.3</v>
      </c>
      <c r="D113" s="317"/>
      <c r="E113" s="317"/>
      <c r="F113" s="317"/>
      <c r="G113" s="318"/>
      <c r="H113" s="319"/>
      <c r="I113" s="320"/>
      <c r="J113" s="321"/>
      <c r="K113" s="317"/>
      <c r="L113" s="316"/>
      <c r="M113" s="316"/>
      <c r="N113" s="316"/>
    </row>
    <row r="114" spans="1:14" x14ac:dyDescent="0.25">
      <c r="A114" s="171"/>
      <c r="B114" s="192"/>
      <c r="C114" s="151">
        <v>1.3</v>
      </c>
      <c r="D114" s="224"/>
      <c r="E114" s="224"/>
      <c r="F114" s="224"/>
      <c r="G114" s="189"/>
      <c r="H114" s="287"/>
      <c r="I114" s="322"/>
      <c r="J114" s="155"/>
      <c r="K114" s="224"/>
      <c r="L114" s="151"/>
      <c r="M114" s="151"/>
      <c r="N114" s="151"/>
    </row>
    <row r="115" spans="1:14" x14ac:dyDescent="0.25">
      <c r="A115" s="171"/>
      <c r="B115" s="192"/>
      <c r="C115" s="151">
        <v>1.3</v>
      </c>
      <c r="D115" s="224"/>
      <c r="E115" s="224"/>
      <c r="F115" s="224"/>
      <c r="G115" s="189"/>
      <c r="H115" s="287"/>
      <c r="I115" s="322"/>
      <c r="J115" s="155"/>
      <c r="K115" s="224"/>
      <c r="L115" s="151"/>
      <c r="M115" s="151"/>
      <c r="N115" s="151"/>
    </row>
    <row r="116" spans="1:14" ht="15.75" thickBot="1" x14ac:dyDescent="0.3">
      <c r="A116" s="132"/>
      <c r="B116" s="102"/>
      <c r="C116" s="103">
        <v>2.4</v>
      </c>
      <c r="D116" s="215"/>
      <c r="E116" s="215"/>
      <c r="F116" s="215"/>
      <c r="G116" s="107"/>
      <c r="H116" s="254"/>
      <c r="I116" s="215"/>
      <c r="J116" s="110"/>
      <c r="K116" s="215"/>
      <c r="L116" s="103"/>
      <c r="M116" s="103"/>
      <c r="N116" s="103"/>
    </row>
    <row r="117" spans="1:14" x14ac:dyDescent="0.25">
      <c r="A117" s="183" t="s">
        <v>202</v>
      </c>
      <c r="B117" s="184" t="s">
        <v>203</v>
      </c>
      <c r="C117" s="141">
        <v>2.5</v>
      </c>
      <c r="D117" s="136" t="s">
        <v>105</v>
      </c>
      <c r="E117" s="136"/>
      <c r="F117" s="243">
        <v>0</v>
      </c>
      <c r="G117" s="161">
        <v>30.9</v>
      </c>
      <c r="H117" s="244">
        <f>SUM(F117:G117)</f>
        <v>30.9</v>
      </c>
      <c r="I117" s="65" t="s">
        <v>97</v>
      </c>
      <c r="J117" s="139"/>
      <c r="K117" s="163"/>
      <c r="L117" s="316">
        <v>2.5</v>
      </c>
      <c r="M117" s="316">
        <v>2.82</v>
      </c>
      <c r="N117" s="316">
        <v>3.36</v>
      </c>
    </row>
    <row r="118" spans="1:14" x14ac:dyDescent="0.25">
      <c r="A118" s="81"/>
      <c r="B118" s="82"/>
      <c r="C118" s="83">
        <v>2.5</v>
      </c>
      <c r="D118" s="145"/>
      <c r="E118" s="145"/>
      <c r="F118" s="145"/>
      <c r="G118" s="99"/>
      <c r="H118" s="252"/>
      <c r="I118" s="253">
        <f>SUM(N117*M117)</f>
        <v>9.4751999999999992</v>
      </c>
      <c r="J118" s="90"/>
      <c r="K118" s="145"/>
      <c r="L118" s="83"/>
      <c r="M118" s="83"/>
      <c r="N118" s="83"/>
    </row>
    <row r="119" spans="1:14" ht="15.75" thickBot="1" x14ac:dyDescent="0.3">
      <c r="A119" s="132"/>
      <c r="B119" s="102"/>
      <c r="C119" s="103">
        <v>2.5</v>
      </c>
      <c r="D119" s="215"/>
      <c r="E119" s="215"/>
      <c r="F119" s="215"/>
      <c r="G119" s="107"/>
      <c r="H119" s="254"/>
      <c r="I119" s="215"/>
      <c r="J119" s="110"/>
      <c r="K119" s="215"/>
      <c r="L119" s="103"/>
      <c r="M119" s="103"/>
      <c r="N119" s="103"/>
    </row>
    <row r="120" spans="1:14" x14ac:dyDescent="0.25">
      <c r="A120" s="177" t="s">
        <v>204</v>
      </c>
      <c r="B120" s="178" t="s">
        <v>205</v>
      </c>
      <c r="C120" s="125">
        <v>1.5</v>
      </c>
      <c r="D120" s="136" t="s">
        <v>105</v>
      </c>
      <c r="E120" s="136"/>
      <c r="F120" s="247">
        <v>0</v>
      </c>
      <c r="G120" s="180">
        <v>15</v>
      </c>
      <c r="H120" s="248">
        <f>SUM(F120:G120)</f>
        <v>15</v>
      </c>
      <c r="I120" s="145" t="s">
        <v>126</v>
      </c>
      <c r="J120" s="164"/>
      <c r="K120" s="158"/>
      <c r="L120" s="125">
        <v>2.5</v>
      </c>
      <c r="M120" s="125">
        <v>1.5</v>
      </c>
      <c r="N120" s="125">
        <v>1.5</v>
      </c>
    </row>
    <row r="121" spans="1:14" x14ac:dyDescent="0.25">
      <c r="A121" s="81"/>
      <c r="B121" s="82"/>
      <c r="C121" s="83"/>
      <c r="D121" s="145"/>
      <c r="E121" s="145"/>
      <c r="F121" s="145"/>
      <c r="G121" s="99"/>
      <c r="H121" s="252"/>
      <c r="I121" s="313"/>
      <c r="J121" s="90"/>
      <c r="K121" s="145"/>
      <c r="L121" s="83"/>
      <c r="M121" s="83"/>
      <c r="N121" s="83"/>
    </row>
    <row r="122" spans="1:14" ht="15.75" thickBot="1" x14ac:dyDescent="0.3">
      <c r="A122" s="132"/>
      <c r="B122" s="102"/>
      <c r="C122" s="103"/>
      <c r="D122" s="215"/>
      <c r="E122" s="215"/>
      <c r="F122" s="215"/>
      <c r="G122" s="107"/>
      <c r="H122" s="254"/>
      <c r="I122" s="215"/>
      <c r="J122" s="110"/>
      <c r="K122" s="215"/>
      <c r="L122" s="103"/>
      <c r="M122" s="103"/>
      <c r="N122" s="103"/>
    </row>
    <row r="123" spans="1:14" x14ac:dyDescent="0.25">
      <c r="A123" s="183" t="s">
        <v>206</v>
      </c>
      <c r="B123" s="184" t="s">
        <v>207</v>
      </c>
      <c r="C123" s="126" t="s">
        <v>105</v>
      </c>
      <c r="D123" s="136" t="s">
        <v>105</v>
      </c>
      <c r="E123" s="136"/>
      <c r="F123" s="243">
        <v>0</v>
      </c>
      <c r="G123" s="161">
        <v>25</v>
      </c>
      <c r="H123" s="244">
        <f>SUM(F123:G123)</f>
        <v>25</v>
      </c>
      <c r="I123" s="65" t="s">
        <v>97</v>
      </c>
      <c r="J123" s="139"/>
      <c r="K123" s="163"/>
      <c r="L123" s="141">
        <v>2.5</v>
      </c>
      <c r="M123" s="141">
        <v>2.5</v>
      </c>
      <c r="N123" s="141">
        <v>2.82</v>
      </c>
    </row>
    <row r="124" spans="1:14" x14ac:dyDescent="0.25">
      <c r="A124" s="81"/>
      <c r="B124" s="82"/>
      <c r="C124" s="83"/>
      <c r="D124" s="145"/>
      <c r="E124" s="145"/>
      <c r="F124" s="145"/>
      <c r="G124" s="99"/>
      <c r="H124" s="252"/>
      <c r="I124" s="253">
        <f>SUM(N123*M123)</f>
        <v>7.05</v>
      </c>
      <c r="J124" s="90"/>
      <c r="K124" s="145"/>
      <c r="L124" s="83"/>
      <c r="M124" s="83"/>
      <c r="N124" s="83"/>
    </row>
    <row r="125" spans="1:14" ht="15.75" thickBot="1" x14ac:dyDescent="0.3">
      <c r="A125" s="132"/>
      <c r="B125" s="102"/>
      <c r="C125" s="103"/>
      <c r="D125" s="215"/>
      <c r="E125" s="215"/>
      <c r="F125" s="215"/>
      <c r="G125" s="107"/>
      <c r="H125" s="254"/>
      <c r="I125" s="215"/>
      <c r="J125" s="110"/>
      <c r="K125" s="215"/>
      <c r="L125" s="323"/>
      <c r="M125" s="103"/>
      <c r="N125" s="103"/>
    </row>
    <row r="126" spans="1:14" x14ac:dyDescent="0.25">
      <c r="A126" s="324" t="s">
        <v>208</v>
      </c>
      <c r="B126" s="178"/>
      <c r="C126" s="125" t="s">
        <v>33</v>
      </c>
      <c r="D126" s="126"/>
      <c r="E126" s="130" t="s">
        <v>14</v>
      </c>
      <c r="F126" s="158" t="s">
        <v>157</v>
      </c>
      <c r="G126" s="325" t="s">
        <v>157</v>
      </c>
      <c r="H126" s="158" t="s">
        <v>157</v>
      </c>
      <c r="I126" s="326" t="s">
        <v>14</v>
      </c>
      <c r="J126" s="164" t="s">
        <v>209</v>
      </c>
      <c r="K126" s="158"/>
      <c r="L126" s="327"/>
      <c r="M126" s="125"/>
      <c r="N126" s="125"/>
    </row>
    <row r="127" spans="1:14" ht="15.75" thickBot="1" x14ac:dyDescent="0.3">
      <c r="B127" s="328" t="s">
        <v>210</v>
      </c>
      <c r="C127" s="329">
        <f>SUM(C56:C125)</f>
        <v>64.549999999999983</v>
      </c>
      <c r="D127" s="330"/>
      <c r="E127" s="331">
        <f>SUM(E5:E125)</f>
        <v>26.369999999999997</v>
      </c>
      <c r="F127" s="332">
        <f>SUM(F81:F125)</f>
        <v>35.008000000000003</v>
      </c>
      <c r="G127" s="333">
        <f>SUM(G83:G125)</f>
        <v>273.46000000000004</v>
      </c>
      <c r="H127" s="334">
        <f>SUM(F127:G127)</f>
        <v>308.46800000000002</v>
      </c>
      <c r="I127" s="335">
        <f>SUM(I56:I124)</f>
        <v>73.899599999999992</v>
      </c>
      <c r="J127" s="336">
        <f>SUM(J56:J125)</f>
        <v>16</v>
      </c>
      <c r="K127" s="336">
        <f>SUM(K56:K126)</f>
        <v>24</v>
      </c>
      <c r="L127" s="337"/>
      <c r="M127" s="329"/>
      <c r="N127" s="329"/>
    </row>
    <row r="128" spans="1:14" ht="15.75" thickBot="1" x14ac:dyDescent="0.3">
      <c r="A128" s="228"/>
      <c r="B128" s="228"/>
      <c r="C128" s="338"/>
      <c r="D128" s="339"/>
      <c r="E128" s="340"/>
      <c r="F128" s="341"/>
      <c r="G128" s="342"/>
      <c r="H128" s="343"/>
      <c r="I128" s="344"/>
      <c r="J128" s="340"/>
      <c r="K128" s="340"/>
      <c r="L128" s="338"/>
      <c r="M128" s="338"/>
      <c r="N128" s="338"/>
    </row>
    <row r="129" spans="1:14" x14ac:dyDescent="0.25">
      <c r="A129" s="345" t="s">
        <v>211</v>
      </c>
      <c r="B129" s="178"/>
      <c r="C129" s="125" t="s">
        <v>33</v>
      </c>
      <c r="D129" s="126"/>
      <c r="E129" s="130" t="s">
        <v>14</v>
      </c>
      <c r="F129" s="158" t="s">
        <v>157</v>
      </c>
      <c r="G129" s="325" t="s">
        <v>157</v>
      </c>
      <c r="H129" s="158" t="s">
        <v>157</v>
      </c>
      <c r="I129" s="326" t="s">
        <v>14</v>
      </c>
      <c r="J129" s="164" t="s">
        <v>209</v>
      </c>
      <c r="K129" s="164" t="s">
        <v>99</v>
      </c>
      <c r="L129" s="327"/>
      <c r="M129" s="125"/>
      <c r="N129" s="346"/>
    </row>
    <row r="130" spans="1:14" ht="15.75" thickBot="1" x14ac:dyDescent="0.3">
      <c r="A130" s="347"/>
      <c r="B130" s="328" t="s">
        <v>210</v>
      </c>
      <c r="C130" s="329">
        <f>SUM(C127+C52)</f>
        <v>127.90999999999997</v>
      </c>
      <c r="D130" s="330"/>
      <c r="E130" s="348">
        <f>SUM(E127)</f>
        <v>26.369999999999997</v>
      </c>
      <c r="F130" s="349">
        <f>SUM(F127+F52)</f>
        <v>158.71840000000003</v>
      </c>
      <c r="G130" s="350">
        <f>SUM(G127+G52)</f>
        <v>629.58000000000015</v>
      </c>
      <c r="H130" s="334">
        <f>SUM(H128+H52)</f>
        <v>479.83039999999994</v>
      </c>
      <c r="I130" s="351">
        <f>SUM(I127+I52)</f>
        <v>127.61359999999999</v>
      </c>
      <c r="J130" s="336">
        <f>SUM(J127+J52)</f>
        <v>26</v>
      </c>
      <c r="K130" s="336">
        <f>SUM(K127+K52)</f>
        <v>35</v>
      </c>
      <c r="L130" s="352"/>
      <c r="M130" s="329"/>
      <c r="N130" s="353"/>
    </row>
    <row r="131" spans="1:14" x14ac:dyDescent="0.25">
      <c r="H131" s="354"/>
      <c r="J131" s="355"/>
      <c r="L131" s="51"/>
      <c r="M131" s="51"/>
      <c r="N131" s="51"/>
    </row>
    <row r="132" spans="1:14" ht="15.75" thickBot="1" x14ac:dyDescent="0.3"/>
    <row r="133" spans="1:14" x14ac:dyDescent="0.25">
      <c r="A133" s="356" t="s">
        <v>212</v>
      </c>
      <c r="B133" s="357"/>
      <c r="C133" s="358" t="s">
        <v>91</v>
      </c>
      <c r="D133" s="359"/>
      <c r="E133" s="360" t="s">
        <v>213</v>
      </c>
      <c r="F133" s="361" t="s">
        <v>214</v>
      </c>
      <c r="G133" s="175" t="s">
        <v>215</v>
      </c>
      <c r="H133" s="362" t="s">
        <v>96</v>
      </c>
      <c r="I133" s="363" t="s">
        <v>97</v>
      </c>
      <c r="J133" s="364" t="s">
        <v>216</v>
      </c>
      <c r="K133" s="225" t="s">
        <v>99</v>
      </c>
      <c r="L133" s="51"/>
      <c r="M133" s="51"/>
      <c r="N133" s="51"/>
    </row>
    <row r="134" spans="1:14" x14ac:dyDescent="0.25">
      <c r="A134" s="365"/>
      <c r="B134" s="53"/>
      <c r="C134" s="141" t="s">
        <v>33</v>
      </c>
      <c r="D134" s="366"/>
      <c r="E134" s="367" t="s">
        <v>14</v>
      </c>
      <c r="F134" s="368" t="s">
        <v>157</v>
      </c>
      <c r="G134" s="312" t="s">
        <v>157</v>
      </c>
      <c r="H134" s="369" t="s">
        <v>157</v>
      </c>
      <c r="I134" s="370" t="s">
        <v>14</v>
      </c>
      <c r="J134" s="371" t="s">
        <v>217</v>
      </c>
      <c r="K134" s="184" t="s">
        <v>218</v>
      </c>
      <c r="L134" s="51"/>
      <c r="M134" s="51"/>
      <c r="N134" s="51"/>
    </row>
    <row r="135" spans="1:14" x14ac:dyDescent="0.25">
      <c r="A135" s="372" t="s">
        <v>158</v>
      </c>
      <c r="B135" s="55"/>
      <c r="C135" s="373">
        <f>SUM(C52)</f>
        <v>63.359999999999985</v>
      </c>
      <c r="D135" s="55"/>
      <c r="E135" s="374">
        <f t="shared" ref="E135:I135" si="0">SUM(E52)</f>
        <v>0</v>
      </c>
      <c r="F135" s="55">
        <f t="shared" si="0"/>
        <v>123.71040000000002</v>
      </c>
      <c r="G135" s="375">
        <f t="shared" si="0"/>
        <v>356.12000000000006</v>
      </c>
      <c r="H135" s="376">
        <f t="shared" si="0"/>
        <v>479.83039999999994</v>
      </c>
      <c r="I135" s="255">
        <f t="shared" si="0"/>
        <v>53.713999999999999</v>
      </c>
      <c r="J135" s="377">
        <v>7</v>
      </c>
      <c r="K135" s="374">
        <v>10</v>
      </c>
      <c r="L135" s="51"/>
      <c r="M135" s="51"/>
      <c r="N135" s="51"/>
    </row>
    <row r="136" spans="1:14" ht="15.75" thickBot="1" x14ac:dyDescent="0.3">
      <c r="A136" s="378" t="s">
        <v>208</v>
      </c>
      <c r="B136" s="379"/>
      <c r="C136" s="380">
        <f>SUM(C127)</f>
        <v>64.549999999999983</v>
      </c>
      <c r="D136" s="381"/>
      <c r="E136" s="382">
        <f t="shared" ref="E136:I136" si="1">SUM(E127)</f>
        <v>26.369999999999997</v>
      </c>
      <c r="F136" s="381">
        <f t="shared" si="1"/>
        <v>35.008000000000003</v>
      </c>
      <c r="G136" s="383">
        <f t="shared" si="1"/>
        <v>273.46000000000004</v>
      </c>
      <c r="H136" s="384">
        <f t="shared" si="1"/>
        <v>308.46800000000002</v>
      </c>
      <c r="I136" s="256">
        <f t="shared" si="1"/>
        <v>73.899599999999992</v>
      </c>
      <c r="J136" s="385">
        <v>7</v>
      </c>
      <c r="K136" s="382">
        <v>0</v>
      </c>
      <c r="L136" s="51"/>
      <c r="M136" s="51"/>
      <c r="N136" s="51"/>
    </row>
    <row r="137" spans="1:14" x14ac:dyDescent="0.25">
      <c r="A137" s="386" t="s">
        <v>211</v>
      </c>
      <c r="B137" s="53"/>
      <c r="C137" s="387">
        <f>SUM(C135:C136)</f>
        <v>127.90999999999997</v>
      </c>
      <c r="D137" s="388"/>
      <c r="E137" s="389">
        <f t="shared" ref="E137:J137" si="2">SUM(E135:E136)</f>
        <v>26.369999999999997</v>
      </c>
      <c r="F137" s="390">
        <f t="shared" si="2"/>
        <v>158.71840000000003</v>
      </c>
      <c r="G137" s="391">
        <f t="shared" si="2"/>
        <v>629.58000000000015</v>
      </c>
      <c r="H137" s="387">
        <f t="shared" si="2"/>
        <v>788.2983999999999</v>
      </c>
      <c r="I137" s="134">
        <f t="shared" si="2"/>
        <v>127.61359999999999</v>
      </c>
      <c r="J137" s="389">
        <f t="shared" si="2"/>
        <v>14</v>
      </c>
      <c r="K137" s="389">
        <f>SUM(K135:K136)</f>
        <v>10</v>
      </c>
      <c r="L137" s="51"/>
      <c r="M137" s="51"/>
      <c r="N137" s="51"/>
    </row>
    <row r="138" spans="1:14" x14ac:dyDescent="0.25">
      <c r="A138" s="392"/>
      <c r="B138" s="393"/>
      <c r="C138" s="394"/>
      <c r="D138" s="392"/>
      <c r="E138" s="395"/>
      <c r="F138" s="396"/>
      <c r="G138" s="397"/>
      <c r="H138" s="394"/>
      <c r="I138" s="392"/>
      <c r="J138" s="355"/>
      <c r="L138" s="51"/>
      <c r="M138" s="51"/>
      <c r="N138" s="51"/>
    </row>
    <row r="139" spans="1:14" x14ac:dyDescent="0.25">
      <c r="M139" s="51"/>
      <c r="N139" s="51"/>
    </row>
    <row r="140" spans="1:14" x14ac:dyDescent="0.25">
      <c r="L140" s="51"/>
      <c r="M140" s="51"/>
      <c r="N140" s="51"/>
    </row>
    <row r="141" spans="1:14" x14ac:dyDescent="0.25">
      <c r="L141" s="51"/>
      <c r="M141" s="51"/>
      <c r="N141" s="51"/>
    </row>
    <row r="142" spans="1:14" x14ac:dyDescent="0.25">
      <c r="L142" s="51"/>
      <c r="M142" s="51"/>
      <c r="N142" s="51"/>
    </row>
    <row r="143" spans="1:14" x14ac:dyDescent="0.25">
      <c r="L143" s="51"/>
      <c r="M143" s="51"/>
      <c r="N143" s="51"/>
    </row>
    <row r="144" spans="1:14" x14ac:dyDescent="0.25">
      <c r="L144" s="51"/>
      <c r="M144" s="51"/>
      <c r="N144" s="51"/>
    </row>
    <row r="145" spans="12:14" x14ac:dyDescent="0.25">
      <c r="L145" s="51"/>
      <c r="M145" s="51"/>
      <c r="N145" s="51"/>
    </row>
    <row r="146" spans="12:14" x14ac:dyDescent="0.25">
      <c r="L146" s="51"/>
      <c r="M146" s="51"/>
      <c r="N146" s="51"/>
    </row>
    <row r="147" spans="12:14" x14ac:dyDescent="0.25">
      <c r="L147" s="51"/>
      <c r="M147" s="51"/>
      <c r="N147" s="51"/>
    </row>
    <row r="148" spans="12:14" x14ac:dyDescent="0.25">
      <c r="L148" s="51"/>
      <c r="M148" s="51"/>
      <c r="N148" s="51"/>
    </row>
    <row r="149" spans="12:14" x14ac:dyDescent="0.25">
      <c r="L149" s="51"/>
      <c r="M149" s="51"/>
      <c r="N149" s="51"/>
    </row>
    <row r="150" spans="12:14" x14ac:dyDescent="0.25">
      <c r="L150" s="51"/>
      <c r="M150" s="51"/>
      <c r="N150" s="51"/>
    </row>
    <row r="151" spans="12:14" x14ac:dyDescent="0.25">
      <c r="L151" s="51"/>
      <c r="M151" s="51"/>
      <c r="N151" s="51"/>
    </row>
    <row r="152" spans="12:14" x14ac:dyDescent="0.25">
      <c r="L152" s="51"/>
      <c r="M152" s="51"/>
      <c r="N152" s="51"/>
    </row>
    <row r="153" spans="12:14" x14ac:dyDescent="0.25">
      <c r="L153" s="51"/>
      <c r="M153" s="51"/>
      <c r="N153" s="51"/>
    </row>
    <row r="154" spans="12:14" x14ac:dyDescent="0.25">
      <c r="L154" s="51"/>
      <c r="M154" s="51"/>
      <c r="N154" s="51"/>
    </row>
    <row r="155" spans="12:14" x14ac:dyDescent="0.25">
      <c r="L155" s="51"/>
      <c r="M155" s="51"/>
      <c r="N155" s="51"/>
    </row>
    <row r="156" spans="12:14" x14ac:dyDescent="0.25">
      <c r="L156" s="51"/>
      <c r="M156" s="51"/>
      <c r="N156" s="51"/>
    </row>
    <row r="157" spans="12:14" x14ac:dyDescent="0.25">
      <c r="L157" s="51"/>
      <c r="M157" s="51"/>
      <c r="N157" s="51"/>
    </row>
    <row r="158" spans="12:14" x14ac:dyDescent="0.25">
      <c r="L158" s="51"/>
      <c r="M158" s="51"/>
      <c r="N158" s="51"/>
    </row>
    <row r="159" spans="12:14" x14ac:dyDescent="0.25">
      <c r="L159" s="51"/>
      <c r="M159" s="51"/>
      <c r="N159" s="51"/>
    </row>
    <row r="160" spans="12:14" x14ac:dyDescent="0.25">
      <c r="L160" s="51"/>
      <c r="M160" s="51"/>
      <c r="N160" s="51"/>
    </row>
    <row r="161" spans="12:14" x14ac:dyDescent="0.25">
      <c r="L161" s="51"/>
      <c r="M161" s="51"/>
      <c r="N161" s="51"/>
    </row>
    <row r="162" spans="12:14" x14ac:dyDescent="0.25">
      <c r="L162" s="51"/>
      <c r="M162" s="51"/>
      <c r="N162" s="51"/>
    </row>
    <row r="163" spans="12:14" x14ac:dyDescent="0.25">
      <c r="L163" s="51"/>
      <c r="M163" s="51"/>
      <c r="N163" s="51"/>
    </row>
    <row r="164" spans="12:14" x14ac:dyDescent="0.25">
      <c r="L164" s="51"/>
      <c r="M164" s="51"/>
      <c r="N164" s="51"/>
    </row>
    <row r="165" spans="12:14" x14ac:dyDescent="0.25">
      <c r="L165" s="51"/>
      <c r="M165" s="51"/>
      <c r="N165" s="51"/>
    </row>
    <row r="166" spans="12:14" x14ac:dyDescent="0.25">
      <c r="L166" s="51"/>
      <c r="M166" s="51"/>
      <c r="N166" s="51"/>
    </row>
    <row r="167" spans="12:14" x14ac:dyDescent="0.25">
      <c r="L167" s="51"/>
      <c r="M167" s="51"/>
      <c r="N167" s="51"/>
    </row>
    <row r="168" spans="12:14" x14ac:dyDescent="0.25">
      <c r="L168" s="51"/>
      <c r="M168" s="51"/>
      <c r="N168" s="51"/>
    </row>
    <row r="169" spans="12:14" x14ac:dyDescent="0.25">
      <c r="L169" s="51"/>
      <c r="M169" s="51"/>
      <c r="N169" s="51"/>
    </row>
    <row r="170" spans="12:14" x14ac:dyDescent="0.25">
      <c r="L170" s="51"/>
      <c r="M170" s="51"/>
      <c r="N170" s="51"/>
    </row>
    <row r="171" spans="12:14" x14ac:dyDescent="0.25">
      <c r="L171" s="51"/>
      <c r="M171" s="51"/>
      <c r="N171" s="51"/>
    </row>
    <row r="172" spans="12:14" x14ac:dyDescent="0.25">
      <c r="L172" s="51"/>
      <c r="M172" s="51"/>
      <c r="N172" s="51"/>
    </row>
    <row r="173" spans="12:14" x14ac:dyDescent="0.25">
      <c r="L173" s="51"/>
      <c r="M173" s="51"/>
      <c r="N173" s="51"/>
    </row>
    <row r="174" spans="12:14" x14ac:dyDescent="0.25">
      <c r="L174" s="51"/>
      <c r="M174" s="51"/>
      <c r="N174" s="51"/>
    </row>
    <row r="175" spans="12:14" x14ac:dyDescent="0.25">
      <c r="L175" s="51"/>
      <c r="M175" s="51"/>
      <c r="N175" s="51"/>
    </row>
    <row r="176" spans="12:14" x14ac:dyDescent="0.25">
      <c r="L176" s="51"/>
      <c r="M176" s="51"/>
      <c r="N176" s="51"/>
    </row>
    <row r="177" spans="12:14" x14ac:dyDescent="0.25">
      <c r="L177" s="51"/>
      <c r="M177" s="51"/>
      <c r="N177" s="51"/>
    </row>
    <row r="178" spans="12:14" x14ac:dyDescent="0.25">
      <c r="L178" s="51"/>
      <c r="M178" s="51"/>
      <c r="N178" s="51"/>
    </row>
    <row r="179" spans="12:14" x14ac:dyDescent="0.25">
      <c r="L179" s="51"/>
      <c r="M179" s="51"/>
      <c r="N179" s="51"/>
    </row>
    <row r="180" spans="12:14" x14ac:dyDescent="0.25">
      <c r="L180" s="51"/>
      <c r="M180" s="51"/>
      <c r="N180" s="51"/>
    </row>
    <row r="181" spans="12:14" x14ac:dyDescent="0.25">
      <c r="L181" s="51"/>
      <c r="M181" s="51"/>
      <c r="N181" s="51"/>
    </row>
    <row r="182" spans="12:14" x14ac:dyDescent="0.25">
      <c r="L182" s="51"/>
      <c r="M182" s="51"/>
      <c r="N182" s="51"/>
    </row>
    <row r="183" spans="12:14" x14ac:dyDescent="0.25">
      <c r="L183" s="51"/>
      <c r="M183" s="51"/>
      <c r="N183" s="51"/>
    </row>
    <row r="184" spans="12:14" x14ac:dyDescent="0.25">
      <c r="L184" s="51"/>
      <c r="M184" s="51"/>
      <c r="N184" s="51"/>
    </row>
    <row r="185" spans="12:14" x14ac:dyDescent="0.25">
      <c r="L185" s="51"/>
      <c r="M185" s="51"/>
      <c r="N185" s="51"/>
    </row>
    <row r="186" spans="12:14" x14ac:dyDescent="0.25">
      <c r="L186" s="51"/>
      <c r="M186" s="51"/>
      <c r="N186" s="51"/>
    </row>
    <row r="187" spans="12:14" x14ac:dyDescent="0.25">
      <c r="L187" s="51"/>
      <c r="M187" s="51"/>
      <c r="N187" s="51"/>
    </row>
    <row r="188" spans="12:14" x14ac:dyDescent="0.25">
      <c r="L188" s="51"/>
      <c r="M188" s="51"/>
      <c r="N188" s="51"/>
    </row>
    <row r="189" spans="12:14" x14ac:dyDescent="0.25">
      <c r="L189" s="51"/>
      <c r="M189" s="51"/>
      <c r="N189" s="51"/>
    </row>
    <row r="190" spans="12:14" x14ac:dyDescent="0.25">
      <c r="L190" s="51"/>
      <c r="M190" s="51"/>
      <c r="N190" s="51"/>
    </row>
    <row r="191" spans="12:14" x14ac:dyDescent="0.25">
      <c r="L191" s="51"/>
      <c r="M191" s="51"/>
      <c r="N191" s="51"/>
    </row>
    <row r="192" spans="12:14" x14ac:dyDescent="0.25">
      <c r="L192" s="51"/>
      <c r="M192" s="51"/>
      <c r="N192" s="51"/>
    </row>
    <row r="193" spans="12:14" x14ac:dyDescent="0.25">
      <c r="L193" s="51"/>
      <c r="M193" s="51"/>
      <c r="N193" s="51"/>
    </row>
    <row r="194" spans="12:14" x14ac:dyDescent="0.25">
      <c r="L194" s="51"/>
      <c r="M194" s="51"/>
      <c r="N194" s="51"/>
    </row>
    <row r="195" spans="12:14" x14ac:dyDescent="0.25">
      <c r="L195" s="51"/>
      <c r="M195" s="51"/>
      <c r="N195" s="51"/>
    </row>
    <row r="196" spans="12:14" x14ac:dyDescent="0.25">
      <c r="L196" s="51"/>
      <c r="M196" s="51"/>
      <c r="N196" s="51"/>
    </row>
    <row r="197" spans="12:14" x14ac:dyDescent="0.25">
      <c r="L197" s="51"/>
      <c r="M197" s="51"/>
      <c r="N197" s="51"/>
    </row>
    <row r="198" spans="12:14" x14ac:dyDescent="0.25">
      <c r="L198" s="51"/>
      <c r="M198" s="51"/>
      <c r="N198" s="51"/>
    </row>
    <row r="199" spans="12:14" x14ac:dyDescent="0.25">
      <c r="L199" s="51"/>
      <c r="M199" s="51"/>
      <c r="N199" s="51"/>
    </row>
    <row r="200" spans="12:14" x14ac:dyDescent="0.25">
      <c r="L200" s="51"/>
      <c r="M200" s="51"/>
      <c r="N200" s="51"/>
    </row>
    <row r="201" spans="12:14" x14ac:dyDescent="0.25">
      <c r="L201" s="51"/>
      <c r="M201" s="51"/>
      <c r="N201" s="51"/>
    </row>
    <row r="202" spans="12:14" x14ac:dyDescent="0.25">
      <c r="L202" s="51"/>
      <c r="M202" s="51"/>
      <c r="N202" s="51"/>
    </row>
    <row r="203" spans="12:14" x14ac:dyDescent="0.25">
      <c r="L203" s="51"/>
      <c r="M203" s="51"/>
      <c r="N203" s="51"/>
    </row>
    <row r="204" spans="12:14" x14ac:dyDescent="0.25">
      <c r="L204" s="51"/>
      <c r="M204" s="51"/>
      <c r="N204" s="51"/>
    </row>
    <row r="205" spans="12:14" x14ac:dyDescent="0.25">
      <c r="L205" s="51"/>
      <c r="M205" s="51"/>
      <c r="N205" s="51"/>
    </row>
    <row r="206" spans="12:14" x14ac:dyDescent="0.25">
      <c r="L206" s="51"/>
      <c r="M206" s="51"/>
      <c r="N206" s="51"/>
    </row>
    <row r="207" spans="12:14" x14ac:dyDescent="0.25">
      <c r="L207" s="51"/>
      <c r="M207" s="51"/>
      <c r="N207" s="51"/>
    </row>
    <row r="208" spans="12:14" x14ac:dyDescent="0.25">
      <c r="L208" s="51"/>
      <c r="M208" s="51"/>
      <c r="N208" s="51"/>
    </row>
    <row r="209" spans="12:14" x14ac:dyDescent="0.25">
      <c r="L209" s="51"/>
      <c r="M209" s="51"/>
      <c r="N209" s="51"/>
    </row>
    <row r="210" spans="12:14" x14ac:dyDescent="0.25">
      <c r="L210" s="51"/>
      <c r="M210" s="51"/>
      <c r="N210" s="51"/>
    </row>
    <row r="211" spans="12:14" x14ac:dyDescent="0.25">
      <c r="L211" s="51"/>
      <c r="M211" s="51"/>
      <c r="N211" s="51"/>
    </row>
    <row r="212" spans="12:14" x14ac:dyDescent="0.25">
      <c r="L212" s="51"/>
      <c r="M212" s="51"/>
      <c r="N212" s="51"/>
    </row>
    <row r="213" spans="12:14" x14ac:dyDescent="0.25">
      <c r="L213" s="51"/>
      <c r="M213" s="51"/>
      <c r="N213" s="51"/>
    </row>
    <row r="214" spans="12:14" x14ac:dyDescent="0.25">
      <c r="L214" s="51"/>
      <c r="M214" s="51"/>
      <c r="N214" s="51"/>
    </row>
    <row r="215" spans="12:14" x14ac:dyDescent="0.25">
      <c r="L215" s="51"/>
      <c r="M215" s="51"/>
      <c r="N215" s="51"/>
    </row>
    <row r="216" spans="12:14" x14ac:dyDescent="0.25">
      <c r="L216" s="51"/>
      <c r="M216" s="51"/>
      <c r="N216" s="51"/>
    </row>
    <row r="217" spans="12:14" x14ac:dyDescent="0.25">
      <c r="L217" s="51"/>
      <c r="M217" s="51"/>
      <c r="N217" s="51"/>
    </row>
    <row r="218" spans="12:14" x14ac:dyDescent="0.25">
      <c r="L218" s="51"/>
      <c r="M218" s="51"/>
      <c r="N218" s="51"/>
    </row>
    <row r="219" spans="12:14" x14ac:dyDescent="0.25">
      <c r="L219" s="51"/>
      <c r="M219" s="51"/>
      <c r="N219" s="51"/>
    </row>
    <row r="220" spans="12:14" x14ac:dyDescent="0.25">
      <c r="L220" s="51"/>
      <c r="M220" s="51"/>
      <c r="N220" s="51"/>
    </row>
    <row r="221" spans="12:14" x14ac:dyDescent="0.25">
      <c r="L221" s="51"/>
      <c r="M221" s="51"/>
      <c r="N221" s="51"/>
    </row>
    <row r="222" spans="12:14" x14ac:dyDescent="0.25">
      <c r="L222" s="51"/>
      <c r="M222" s="51"/>
      <c r="N222" s="51"/>
    </row>
    <row r="223" spans="12:14" x14ac:dyDescent="0.25">
      <c r="L223" s="51"/>
      <c r="M223" s="51"/>
      <c r="N223" s="51"/>
    </row>
    <row r="224" spans="12:14" x14ac:dyDescent="0.25">
      <c r="L224" s="51"/>
      <c r="M224" s="51"/>
      <c r="N224" s="51"/>
    </row>
    <row r="225" spans="12:14" x14ac:dyDescent="0.25">
      <c r="L225" s="51"/>
      <c r="M225" s="51"/>
      <c r="N225" s="51"/>
    </row>
    <row r="226" spans="12:14" x14ac:dyDescent="0.25">
      <c r="L226" s="51"/>
      <c r="M226" s="51"/>
      <c r="N226" s="51"/>
    </row>
    <row r="227" spans="12:14" x14ac:dyDescent="0.25">
      <c r="L227" s="51"/>
      <c r="M227" s="51"/>
      <c r="N227" s="51"/>
    </row>
    <row r="228" spans="12:14" x14ac:dyDescent="0.25">
      <c r="L228" s="51"/>
      <c r="M228" s="51"/>
      <c r="N228" s="51"/>
    </row>
    <row r="229" spans="12:14" x14ac:dyDescent="0.25">
      <c r="L229" s="51"/>
      <c r="M229" s="51"/>
      <c r="N229" s="51"/>
    </row>
    <row r="230" spans="12:14" x14ac:dyDescent="0.25">
      <c r="L230" s="51"/>
      <c r="M230" s="51"/>
      <c r="N230" s="51"/>
    </row>
    <row r="231" spans="12:14" x14ac:dyDescent="0.25">
      <c r="L231" s="51"/>
      <c r="M231" s="51"/>
      <c r="N231" s="51"/>
    </row>
    <row r="232" spans="12:14" x14ac:dyDescent="0.25">
      <c r="L232" s="51"/>
      <c r="M232" s="51"/>
      <c r="N232" s="51"/>
    </row>
    <row r="233" spans="12:14" x14ac:dyDescent="0.25">
      <c r="L233" s="51"/>
      <c r="M233" s="51"/>
      <c r="N233" s="51"/>
    </row>
    <row r="234" spans="12:14" x14ac:dyDescent="0.25">
      <c r="L234" s="51"/>
      <c r="M234" s="51"/>
      <c r="N234" s="51"/>
    </row>
    <row r="235" spans="12:14" x14ac:dyDescent="0.25">
      <c r="L235" s="51"/>
      <c r="M235" s="51"/>
      <c r="N235" s="51"/>
    </row>
    <row r="236" spans="12:14" x14ac:dyDescent="0.25">
      <c r="L236" s="51"/>
      <c r="M236" s="51"/>
      <c r="N236" s="51"/>
    </row>
    <row r="237" spans="12:14" x14ac:dyDescent="0.25">
      <c r="L237" s="51"/>
      <c r="M237" s="51"/>
      <c r="N237" s="51"/>
    </row>
    <row r="238" spans="12:14" x14ac:dyDescent="0.25">
      <c r="L238" s="51"/>
      <c r="M238" s="51"/>
      <c r="N238" s="51"/>
    </row>
    <row r="239" spans="12:14" x14ac:dyDescent="0.25">
      <c r="L239" s="51"/>
      <c r="M239" s="51"/>
      <c r="N239" s="51"/>
    </row>
    <row r="240" spans="12:14" x14ac:dyDescent="0.25">
      <c r="L240" s="51"/>
      <c r="M240" s="51"/>
      <c r="N240" s="51"/>
    </row>
    <row r="241" spans="12:14" x14ac:dyDescent="0.25">
      <c r="L241" s="51"/>
      <c r="M241" s="51"/>
      <c r="N241" s="51"/>
    </row>
    <row r="242" spans="12:14" x14ac:dyDescent="0.25">
      <c r="L242" s="51"/>
      <c r="M242" s="51"/>
      <c r="N242" s="51"/>
    </row>
    <row r="243" spans="12:14" x14ac:dyDescent="0.25">
      <c r="L243" s="51"/>
      <c r="M243" s="51"/>
      <c r="N243" s="51"/>
    </row>
    <row r="244" spans="12:14" x14ac:dyDescent="0.25">
      <c r="L244" s="51"/>
      <c r="M244" s="51"/>
      <c r="N244" s="51"/>
    </row>
    <row r="245" spans="12:14" x14ac:dyDescent="0.25">
      <c r="L245" s="51"/>
      <c r="M245" s="51"/>
      <c r="N245" s="51"/>
    </row>
    <row r="246" spans="12:14" x14ac:dyDescent="0.25">
      <c r="L246" s="51"/>
      <c r="M246" s="51"/>
      <c r="N246" s="51"/>
    </row>
    <row r="247" spans="12:14" x14ac:dyDescent="0.25">
      <c r="L247" s="51"/>
      <c r="M247" s="51"/>
      <c r="N247" s="51"/>
    </row>
    <row r="248" spans="12:14" x14ac:dyDescent="0.25">
      <c r="L248" s="51"/>
      <c r="M248" s="51"/>
      <c r="N248" s="51"/>
    </row>
    <row r="249" spans="12:14" x14ac:dyDescent="0.25">
      <c r="L249" s="51"/>
      <c r="M249" s="51"/>
      <c r="N249" s="51"/>
    </row>
    <row r="250" spans="12:14" x14ac:dyDescent="0.25">
      <c r="L250" s="51"/>
      <c r="M250" s="51"/>
      <c r="N250" s="51"/>
    </row>
    <row r="251" spans="12:14" x14ac:dyDescent="0.25">
      <c r="L251" s="51"/>
      <c r="M251" s="51"/>
      <c r="N251" s="51"/>
    </row>
    <row r="252" spans="12:14" x14ac:dyDescent="0.25">
      <c r="L252" s="51"/>
      <c r="M252" s="51"/>
      <c r="N252" s="51"/>
    </row>
    <row r="253" spans="12:14" x14ac:dyDescent="0.25">
      <c r="L253" s="51"/>
      <c r="M253" s="51"/>
      <c r="N253" s="51"/>
    </row>
    <row r="254" spans="12:14" x14ac:dyDescent="0.25">
      <c r="L254" s="51"/>
      <c r="M254" s="51"/>
      <c r="N254" s="51"/>
    </row>
    <row r="255" spans="12:14" x14ac:dyDescent="0.25">
      <c r="L255" s="51"/>
      <c r="M255" s="51"/>
      <c r="N255" s="51"/>
    </row>
    <row r="256" spans="12:14" x14ac:dyDescent="0.25">
      <c r="L256" s="51"/>
      <c r="M256" s="51"/>
      <c r="N256" s="51"/>
    </row>
    <row r="257" spans="12:14" x14ac:dyDescent="0.25">
      <c r="L257" s="51"/>
      <c r="M257" s="51"/>
      <c r="N257" s="51"/>
    </row>
    <row r="258" spans="12:14" x14ac:dyDescent="0.25">
      <c r="L258" s="51"/>
      <c r="M258" s="51"/>
      <c r="N258" s="51"/>
    </row>
    <row r="259" spans="12:14" x14ac:dyDescent="0.25">
      <c r="L259" s="51"/>
      <c r="M259" s="51"/>
      <c r="N259" s="51"/>
    </row>
    <row r="260" spans="12:14" x14ac:dyDescent="0.25">
      <c r="L260" s="51"/>
      <c r="M260" s="51"/>
      <c r="N260" s="51"/>
    </row>
    <row r="261" spans="12:14" x14ac:dyDescent="0.25">
      <c r="L261" s="51"/>
      <c r="M261" s="51"/>
      <c r="N261" s="51"/>
    </row>
    <row r="262" spans="12:14" x14ac:dyDescent="0.25">
      <c r="L262" s="51"/>
      <c r="M262" s="51"/>
      <c r="N262" s="51"/>
    </row>
    <row r="263" spans="12:14" x14ac:dyDescent="0.25">
      <c r="L263" s="51"/>
      <c r="M263" s="51"/>
      <c r="N263" s="51"/>
    </row>
    <row r="264" spans="12:14" x14ac:dyDescent="0.25">
      <c r="L264" s="51"/>
      <c r="M264" s="51"/>
      <c r="N264" s="51"/>
    </row>
    <row r="265" spans="12:14" x14ac:dyDescent="0.25">
      <c r="L265" s="51"/>
      <c r="M265" s="51"/>
      <c r="N265" s="51"/>
    </row>
    <row r="266" spans="12:14" x14ac:dyDescent="0.25">
      <c r="L266" s="51"/>
      <c r="M266" s="51"/>
      <c r="N266" s="51"/>
    </row>
    <row r="267" spans="12:14" x14ac:dyDescent="0.25">
      <c r="L267" s="51"/>
      <c r="M267" s="51"/>
      <c r="N267" s="51"/>
    </row>
    <row r="268" spans="12:14" x14ac:dyDescent="0.25">
      <c r="L268" s="51"/>
      <c r="M268" s="51"/>
      <c r="N268" s="51"/>
    </row>
    <row r="269" spans="12:14" x14ac:dyDescent="0.25">
      <c r="L269" s="51"/>
      <c r="M269" s="51"/>
      <c r="N269" s="51"/>
    </row>
    <row r="270" spans="12:14" x14ac:dyDescent="0.25">
      <c r="L270" s="51"/>
      <c r="M270" s="51"/>
      <c r="N270" s="51"/>
    </row>
    <row r="271" spans="12:14" x14ac:dyDescent="0.25">
      <c r="L271" s="51"/>
      <c r="M271" s="51"/>
      <c r="N271" s="51"/>
    </row>
    <row r="272" spans="12:14" x14ac:dyDescent="0.25">
      <c r="L272" s="51"/>
      <c r="M272" s="51"/>
      <c r="N272" s="51"/>
    </row>
    <row r="273" spans="12:14" x14ac:dyDescent="0.25">
      <c r="L273" s="51"/>
      <c r="M273" s="51"/>
      <c r="N273" s="51"/>
    </row>
    <row r="274" spans="12:14" x14ac:dyDescent="0.25">
      <c r="L274" s="51"/>
      <c r="M274" s="51"/>
      <c r="N274" s="51"/>
    </row>
    <row r="275" spans="12:14" x14ac:dyDescent="0.25">
      <c r="L275" s="51"/>
      <c r="M275" s="51"/>
      <c r="N275" s="51"/>
    </row>
    <row r="276" spans="12:14" x14ac:dyDescent="0.25">
      <c r="L276" s="51"/>
      <c r="M276" s="51"/>
      <c r="N276" s="51"/>
    </row>
    <row r="277" spans="12:14" x14ac:dyDescent="0.25">
      <c r="L277" s="51"/>
      <c r="M277" s="51"/>
      <c r="N277" s="51"/>
    </row>
    <row r="278" spans="12:14" x14ac:dyDescent="0.25">
      <c r="L278" s="51"/>
      <c r="M278" s="51"/>
      <c r="N278" s="51"/>
    </row>
    <row r="279" spans="12:14" x14ac:dyDescent="0.25">
      <c r="L279" s="51"/>
      <c r="M279" s="51"/>
      <c r="N279" s="51"/>
    </row>
    <row r="280" spans="12:14" x14ac:dyDescent="0.25">
      <c r="L280" s="51"/>
      <c r="M280" s="51"/>
      <c r="N280" s="51"/>
    </row>
    <row r="281" spans="12:14" x14ac:dyDescent="0.25">
      <c r="L281" s="51"/>
      <c r="M281" s="51"/>
      <c r="N281" s="51"/>
    </row>
    <row r="282" spans="12:14" x14ac:dyDescent="0.25">
      <c r="L282" s="51"/>
      <c r="M282" s="51"/>
      <c r="N282" s="51"/>
    </row>
    <row r="283" spans="12:14" x14ac:dyDescent="0.25">
      <c r="L283" s="51"/>
      <c r="M283" s="51"/>
      <c r="N283" s="51"/>
    </row>
    <row r="284" spans="12:14" x14ac:dyDescent="0.25">
      <c r="L284" s="51"/>
      <c r="M284" s="51"/>
      <c r="N284" s="51"/>
    </row>
    <row r="285" spans="12:14" x14ac:dyDescent="0.25">
      <c r="L285" s="51"/>
      <c r="M285" s="51"/>
      <c r="N285" s="51"/>
    </row>
    <row r="286" spans="12:14" x14ac:dyDescent="0.25">
      <c r="L286" s="51"/>
      <c r="M286" s="51"/>
      <c r="N286" s="51"/>
    </row>
    <row r="287" spans="12:14" x14ac:dyDescent="0.25">
      <c r="L287" s="51"/>
      <c r="M287" s="51"/>
      <c r="N287" s="51"/>
    </row>
    <row r="288" spans="12:14" x14ac:dyDescent="0.25">
      <c r="L288" s="51"/>
      <c r="M288" s="51"/>
      <c r="N288" s="51"/>
    </row>
    <row r="289" spans="12:14" x14ac:dyDescent="0.25">
      <c r="L289" s="51"/>
      <c r="M289" s="51"/>
      <c r="N289" s="51"/>
    </row>
    <row r="290" spans="12:14" x14ac:dyDescent="0.25">
      <c r="L290" s="51"/>
      <c r="M290" s="51"/>
      <c r="N290" s="51"/>
    </row>
    <row r="291" spans="12:14" x14ac:dyDescent="0.25">
      <c r="L291" s="51"/>
      <c r="M291" s="51"/>
      <c r="N291" s="51"/>
    </row>
    <row r="292" spans="12:14" x14ac:dyDescent="0.25">
      <c r="L292" s="51"/>
      <c r="M292" s="51"/>
      <c r="N292" s="51"/>
    </row>
    <row r="293" spans="12:14" x14ac:dyDescent="0.25">
      <c r="L293" s="51"/>
      <c r="M293" s="51"/>
      <c r="N293" s="51"/>
    </row>
    <row r="294" spans="12:14" x14ac:dyDescent="0.25">
      <c r="L294" s="51"/>
      <c r="M294" s="51"/>
      <c r="N294" s="51"/>
    </row>
    <row r="295" spans="12:14" x14ac:dyDescent="0.25">
      <c r="L295" s="51"/>
      <c r="M295" s="51"/>
      <c r="N295" s="51"/>
    </row>
    <row r="296" spans="12:14" x14ac:dyDescent="0.25">
      <c r="L296" s="51"/>
      <c r="M296" s="51"/>
      <c r="N296" s="51"/>
    </row>
    <row r="297" spans="12:14" x14ac:dyDescent="0.25">
      <c r="L297" s="51"/>
      <c r="M297" s="51"/>
      <c r="N297" s="51"/>
    </row>
    <row r="298" spans="12:14" x14ac:dyDescent="0.25">
      <c r="L298" s="51"/>
      <c r="M298" s="51"/>
      <c r="N298" s="51"/>
    </row>
    <row r="299" spans="12:14" x14ac:dyDescent="0.25">
      <c r="L299" s="51"/>
      <c r="M299" s="51"/>
      <c r="N299" s="51"/>
    </row>
    <row r="300" spans="12:14" x14ac:dyDescent="0.25">
      <c r="L300" s="51"/>
      <c r="M300" s="51"/>
      <c r="N300" s="51"/>
    </row>
    <row r="301" spans="12:14" x14ac:dyDescent="0.25">
      <c r="L301" s="51"/>
      <c r="M301" s="51"/>
      <c r="N301" s="51"/>
    </row>
    <row r="302" spans="12:14" x14ac:dyDescent="0.25">
      <c r="L302" s="51"/>
      <c r="M302" s="51"/>
      <c r="N302" s="51"/>
    </row>
    <row r="303" spans="12:14" x14ac:dyDescent="0.25">
      <c r="L303" s="51"/>
      <c r="M303" s="51"/>
      <c r="N303" s="51"/>
    </row>
    <row r="304" spans="12:14" x14ac:dyDescent="0.25">
      <c r="L304" s="51"/>
      <c r="M304" s="51"/>
      <c r="N304" s="51"/>
    </row>
    <row r="305" spans="12:14" x14ac:dyDescent="0.25">
      <c r="L305" s="51"/>
      <c r="M305" s="51"/>
      <c r="N305" s="51"/>
    </row>
    <row r="306" spans="12:14" x14ac:dyDescent="0.25">
      <c r="L306" s="51"/>
      <c r="M306" s="51"/>
      <c r="N306" s="51"/>
    </row>
    <row r="307" spans="12:14" x14ac:dyDescent="0.25">
      <c r="L307" s="51"/>
      <c r="M307" s="51"/>
      <c r="N307" s="51"/>
    </row>
    <row r="308" spans="12:14" x14ac:dyDescent="0.25">
      <c r="L308" s="51"/>
      <c r="M308" s="51"/>
      <c r="N308" s="51"/>
    </row>
    <row r="309" spans="12:14" x14ac:dyDescent="0.25">
      <c r="L309" s="51"/>
      <c r="M309" s="51"/>
      <c r="N309" s="51"/>
    </row>
    <row r="310" spans="12:14" x14ac:dyDescent="0.25">
      <c r="L310" s="51"/>
      <c r="M310" s="51"/>
      <c r="N310" s="51"/>
    </row>
    <row r="311" spans="12:14" x14ac:dyDescent="0.25">
      <c r="L311" s="51"/>
      <c r="M311" s="51"/>
      <c r="N311" s="51"/>
    </row>
    <row r="312" spans="12:14" x14ac:dyDescent="0.25">
      <c r="L312" s="51"/>
      <c r="M312" s="51"/>
      <c r="N312" s="51"/>
    </row>
    <row r="313" spans="12:14" x14ac:dyDescent="0.25">
      <c r="L313" s="51"/>
      <c r="M313" s="51"/>
      <c r="N313" s="51"/>
    </row>
    <row r="314" spans="12:14" x14ac:dyDescent="0.25">
      <c r="L314" s="51"/>
      <c r="M314" s="51"/>
      <c r="N314" s="51"/>
    </row>
    <row r="315" spans="12:14" x14ac:dyDescent="0.25">
      <c r="L315" s="51"/>
      <c r="M315" s="51"/>
      <c r="N315" s="51"/>
    </row>
    <row r="316" spans="12:14" x14ac:dyDescent="0.25">
      <c r="L316" s="51"/>
      <c r="M316" s="51"/>
      <c r="N316" s="51"/>
    </row>
    <row r="317" spans="12:14" x14ac:dyDescent="0.25">
      <c r="L317" s="51"/>
      <c r="M317" s="51"/>
      <c r="N317" s="51"/>
    </row>
    <row r="318" spans="12:14" x14ac:dyDescent="0.25">
      <c r="L318" s="51"/>
      <c r="M318" s="51"/>
      <c r="N318" s="51"/>
    </row>
    <row r="319" spans="12:14" x14ac:dyDescent="0.25">
      <c r="L319" s="51"/>
      <c r="M319" s="51"/>
      <c r="N319" s="51"/>
    </row>
    <row r="320" spans="12:14" x14ac:dyDescent="0.25">
      <c r="L320" s="51"/>
      <c r="M320" s="51"/>
      <c r="N320" s="51"/>
    </row>
    <row r="321" spans="12:14" x14ac:dyDescent="0.25">
      <c r="L321" s="51"/>
      <c r="M321" s="51"/>
      <c r="N321" s="51"/>
    </row>
    <row r="322" spans="12:14" x14ac:dyDescent="0.25">
      <c r="L322" s="51"/>
      <c r="M322" s="51"/>
      <c r="N322" s="51"/>
    </row>
    <row r="323" spans="12:14" x14ac:dyDescent="0.25">
      <c r="L323" s="51"/>
      <c r="M323" s="51"/>
      <c r="N323" s="51"/>
    </row>
    <row r="324" spans="12:14" x14ac:dyDescent="0.25">
      <c r="L324" s="51"/>
      <c r="M324" s="51"/>
      <c r="N324" s="51"/>
    </row>
    <row r="325" spans="12:14" x14ac:dyDescent="0.25">
      <c r="L325" s="51"/>
      <c r="M325" s="51"/>
      <c r="N325" s="51"/>
    </row>
    <row r="326" spans="12:14" x14ac:dyDescent="0.25">
      <c r="L326" s="51"/>
      <c r="M326" s="51"/>
      <c r="N326" s="51"/>
    </row>
    <row r="327" spans="12:14" x14ac:dyDescent="0.25">
      <c r="L327" s="51"/>
      <c r="M327" s="51"/>
      <c r="N327" s="51"/>
    </row>
    <row r="328" spans="12:14" x14ac:dyDescent="0.25">
      <c r="L328" s="51"/>
      <c r="M328" s="51"/>
      <c r="N328" s="51"/>
    </row>
    <row r="329" spans="12:14" x14ac:dyDescent="0.25">
      <c r="L329" s="51"/>
      <c r="M329" s="51"/>
      <c r="N329" s="51"/>
    </row>
    <row r="330" spans="12:14" x14ac:dyDescent="0.25">
      <c r="L330" s="51"/>
      <c r="M330" s="51"/>
      <c r="N330" s="51"/>
    </row>
    <row r="331" spans="12:14" x14ac:dyDescent="0.25">
      <c r="L331" s="51"/>
      <c r="M331" s="51"/>
      <c r="N331" s="51"/>
    </row>
    <row r="332" spans="12:14" x14ac:dyDescent="0.25">
      <c r="L332" s="51"/>
      <c r="M332" s="51"/>
      <c r="N332" s="51"/>
    </row>
    <row r="333" spans="12:14" x14ac:dyDescent="0.25">
      <c r="L333" s="51"/>
      <c r="M333" s="51"/>
      <c r="N333" s="51"/>
    </row>
    <row r="334" spans="12:14" x14ac:dyDescent="0.25">
      <c r="L334" s="51"/>
      <c r="M334" s="51"/>
      <c r="N334" s="51"/>
    </row>
    <row r="335" spans="12:14" x14ac:dyDescent="0.25">
      <c r="L335" s="51"/>
      <c r="M335" s="51"/>
      <c r="N335" s="51"/>
    </row>
    <row r="336" spans="12:14" x14ac:dyDescent="0.25">
      <c r="L336" s="51"/>
      <c r="M336" s="51"/>
      <c r="N336" s="51"/>
    </row>
    <row r="337" spans="12:14" x14ac:dyDescent="0.25">
      <c r="L337" s="51"/>
      <c r="M337" s="51"/>
      <c r="N337" s="51"/>
    </row>
    <row r="338" spans="12:14" x14ac:dyDescent="0.25">
      <c r="L338" s="51"/>
      <c r="M338" s="51"/>
      <c r="N338" s="51"/>
    </row>
    <row r="339" spans="12:14" x14ac:dyDescent="0.25">
      <c r="L339" s="51"/>
      <c r="M339" s="51"/>
      <c r="N339" s="51"/>
    </row>
    <row r="340" spans="12:14" x14ac:dyDescent="0.25">
      <c r="L340" s="51"/>
      <c r="M340" s="51"/>
      <c r="N340" s="51"/>
    </row>
    <row r="341" spans="12:14" x14ac:dyDescent="0.25">
      <c r="L341" s="51"/>
      <c r="M341" s="51"/>
      <c r="N341" s="51"/>
    </row>
    <row r="342" spans="12:14" x14ac:dyDescent="0.25">
      <c r="L342" s="51"/>
      <c r="M342" s="51"/>
      <c r="N342" s="51"/>
    </row>
    <row r="343" spans="12:14" x14ac:dyDescent="0.25">
      <c r="L343" s="51"/>
      <c r="M343" s="51"/>
      <c r="N343" s="51"/>
    </row>
    <row r="344" spans="12:14" x14ac:dyDescent="0.25">
      <c r="L344" s="51"/>
      <c r="M344" s="51"/>
      <c r="N344" s="51"/>
    </row>
    <row r="345" spans="12:14" x14ac:dyDescent="0.25">
      <c r="L345" s="51"/>
      <c r="M345" s="51"/>
      <c r="N345" s="51"/>
    </row>
    <row r="346" spans="12:14" x14ac:dyDescent="0.25">
      <c r="L346" s="51"/>
      <c r="M346" s="51"/>
      <c r="N346" s="51"/>
    </row>
    <row r="347" spans="12:14" x14ac:dyDescent="0.25">
      <c r="L347" s="51"/>
      <c r="M347" s="51"/>
      <c r="N347" s="51"/>
    </row>
    <row r="348" spans="12:14" x14ac:dyDescent="0.25">
      <c r="L348" s="51"/>
      <c r="M348" s="51"/>
      <c r="N348" s="51"/>
    </row>
    <row r="349" spans="12:14" x14ac:dyDescent="0.25">
      <c r="L349" s="51"/>
      <c r="M349" s="51"/>
      <c r="N349" s="51"/>
    </row>
    <row r="350" spans="12:14" x14ac:dyDescent="0.25">
      <c r="L350" s="51"/>
      <c r="M350" s="51"/>
      <c r="N350" s="51"/>
    </row>
    <row r="351" spans="12:14" x14ac:dyDescent="0.25">
      <c r="L351" s="51"/>
      <c r="M351" s="51"/>
      <c r="N351" s="51"/>
    </row>
    <row r="352" spans="12:14" x14ac:dyDescent="0.25">
      <c r="L352" s="51"/>
      <c r="M352" s="51"/>
      <c r="N352" s="51"/>
    </row>
    <row r="353" spans="12:14" x14ac:dyDescent="0.25">
      <c r="L353" s="51"/>
      <c r="M353" s="51"/>
      <c r="N353" s="51"/>
    </row>
    <row r="354" spans="12:14" x14ac:dyDescent="0.25">
      <c r="L354" s="51"/>
      <c r="M354" s="51"/>
      <c r="N354" s="51"/>
    </row>
    <row r="355" spans="12:14" x14ac:dyDescent="0.25">
      <c r="L355" s="51"/>
      <c r="M355" s="51"/>
      <c r="N355" s="51"/>
    </row>
    <row r="356" spans="12:14" x14ac:dyDescent="0.25">
      <c r="L356" s="51"/>
      <c r="M356" s="51"/>
      <c r="N356" s="51"/>
    </row>
    <row r="357" spans="12:14" x14ac:dyDescent="0.25">
      <c r="L357" s="51"/>
      <c r="M357" s="51"/>
      <c r="N357" s="51"/>
    </row>
    <row r="358" spans="12:14" x14ac:dyDescent="0.25">
      <c r="L358" s="51"/>
      <c r="M358" s="51"/>
      <c r="N358" s="51"/>
    </row>
    <row r="359" spans="12:14" x14ac:dyDescent="0.25">
      <c r="L359" s="51"/>
      <c r="M359" s="51"/>
      <c r="N359" s="51"/>
    </row>
    <row r="360" spans="12:14" x14ac:dyDescent="0.25">
      <c r="L360" s="51"/>
      <c r="M360" s="51"/>
      <c r="N360" s="51"/>
    </row>
    <row r="361" spans="12:14" x14ac:dyDescent="0.25">
      <c r="L361" s="51"/>
      <c r="M361" s="51"/>
      <c r="N361" s="51"/>
    </row>
    <row r="362" spans="12:14" x14ac:dyDescent="0.25">
      <c r="L362" s="51"/>
      <c r="M362" s="51"/>
      <c r="N362" s="51"/>
    </row>
    <row r="363" spans="12:14" x14ac:dyDescent="0.25">
      <c r="L363" s="51"/>
      <c r="M363" s="51"/>
      <c r="N363" s="51"/>
    </row>
    <row r="364" spans="12:14" x14ac:dyDescent="0.25">
      <c r="L364" s="51"/>
      <c r="M364" s="51"/>
      <c r="N364" s="51"/>
    </row>
    <row r="365" spans="12:14" x14ac:dyDescent="0.25">
      <c r="L365" s="51"/>
      <c r="M365" s="51"/>
      <c r="N365" s="51"/>
    </row>
    <row r="366" spans="12:14" x14ac:dyDescent="0.25">
      <c r="L366" s="51"/>
      <c r="M366" s="51"/>
      <c r="N366" s="51"/>
    </row>
    <row r="367" spans="12:14" x14ac:dyDescent="0.25">
      <c r="L367" s="51"/>
      <c r="M367" s="51"/>
      <c r="N367" s="51"/>
    </row>
    <row r="368" spans="12:14" x14ac:dyDescent="0.25">
      <c r="L368" s="51"/>
      <c r="M368" s="51"/>
      <c r="N368" s="51"/>
    </row>
    <row r="369" spans="12:14" x14ac:dyDescent="0.25">
      <c r="L369" s="51"/>
      <c r="M369" s="51"/>
      <c r="N369" s="51"/>
    </row>
    <row r="370" spans="12:14" x14ac:dyDescent="0.25">
      <c r="L370" s="51"/>
      <c r="M370" s="51"/>
      <c r="N370" s="51"/>
    </row>
    <row r="371" spans="12:14" x14ac:dyDescent="0.25">
      <c r="L371" s="51"/>
      <c r="M371" s="51"/>
      <c r="N371" s="51"/>
    </row>
    <row r="372" spans="12:14" x14ac:dyDescent="0.25">
      <c r="L372" s="51"/>
      <c r="M372" s="51"/>
      <c r="N372" s="51"/>
    </row>
    <row r="373" spans="12:14" x14ac:dyDescent="0.25">
      <c r="L373" s="51"/>
      <c r="M373" s="51"/>
      <c r="N373" s="51"/>
    </row>
    <row r="374" spans="12:14" x14ac:dyDescent="0.25">
      <c r="L374" s="51"/>
      <c r="M374" s="51"/>
      <c r="N374" s="51"/>
    </row>
    <row r="375" spans="12:14" x14ac:dyDescent="0.25">
      <c r="L375" s="51"/>
      <c r="M375" s="51"/>
      <c r="N375" s="51"/>
    </row>
    <row r="376" spans="12:14" x14ac:dyDescent="0.25">
      <c r="L376" s="51"/>
      <c r="M376" s="51"/>
      <c r="N376" s="51"/>
    </row>
    <row r="377" spans="12:14" x14ac:dyDescent="0.25">
      <c r="L377" s="51"/>
      <c r="M377" s="51"/>
      <c r="N377" s="51"/>
    </row>
    <row r="378" spans="12:14" x14ac:dyDescent="0.25">
      <c r="L378" s="51"/>
      <c r="M378" s="51"/>
      <c r="N378" s="51"/>
    </row>
    <row r="379" spans="12:14" x14ac:dyDescent="0.25">
      <c r="L379" s="51"/>
      <c r="M379" s="51"/>
      <c r="N379" s="51"/>
    </row>
    <row r="380" spans="12:14" x14ac:dyDescent="0.25">
      <c r="L380" s="51"/>
      <c r="M380" s="51"/>
      <c r="N380" s="51"/>
    </row>
    <row r="381" spans="12:14" x14ac:dyDescent="0.25">
      <c r="L381" s="51"/>
      <c r="M381" s="51"/>
      <c r="N381" s="51"/>
    </row>
    <row r="382" spans="12:14" x14ac:dyDescent="0.25">
      <c r="L382" s="51"/>
      <c r="M382" s="51"/>
      <c r="N382" s="51"/>
    </row>
    <row r="383" spans="12:14" x14ac:dyDescent="0.25">
      <c r="L383" s="51"/>
      <c r="M383" s="51"/>
      <c r="N383" s="51"/>
    </row>
    <row r="384" spans="12:14" x14ac:dyDescent="0.25">
      <c r="L384" s="51"/>
      <c r="M384" s="51"/>
      <c r="N384" s="51"/>
    </row>
    <row r="385" spans="12:14" x14ac:dyDescent="0.25">
      <c r="L385" s="51"/>
      <c r="M385" s="51"/>
      <c r="N385" s="51"/>
    </row>
    <row r="386" spans="12:14" x14ac:dyDescent="0.25">
      <c r="L386" s="51"/>
      <c r="M386" s="51"/>
      <c r="N386" s="51"/>
    </row>
    <row r="387" spans="12:14" x14ac:dyDescent="0.25">
      <c r="L387" s="51"/>
      <c r="M387" s="51"/>
      <c r="N387" s="51"/>
    </row>
    <row r="388" spans="12:14" x14ac:dyDescent="0.25">
      <c r="L388" s="51"/>
      <c r="M388" s="51"/>
      <c r="N388" s="51"/>
    </row>
    <row r="389" spans="12:14" x14ac:dyDescent="0.25">
      <c r="L389" s="51"/>
      <c r="M389" s="51"/>
      <c r="N389" s="51"/>
    </row>
    <row r="390" spans="12:14" x14ac:dyDescent="0.25">
      <c r="L390" s="51"/>
      <c r="M390" s="51"/>
      <c r="N390" s="51"/>
    </row>
    <row r="391" spans="12:14" x14ac:dyDescent="0.25">
      <c r="L391" s="51"/>
      <c r="M391" s="51"/>
      <c r="N391" s="51"/>
    </row>
    <row r="392" spans="12:14" x14ac:dyDescent="0.25">
      <c r="L392" s="51"/>
      <c r="M392" s="51"/>
      <c r="N392" s="51"/>
    </row>
    <row r="393" spans="12:14" x14ac:dyDescent="0.25">
      <c r="L393" s="51"/>
      <c r="M393" s="51"/>
      <c r="N393" s="51"/>
    </row>
    <row r="394" spans="12:14" x14ac:dyDescent="0.25">
      <c r="L394" s="51"/>
      <c r="M394" s="51"/>
      <c r="N394" s="51"/>
    </row>
    <row r="395" spans="12:14" x14ac:dyDescent="0.25">
      <c r="L395" s="51"/>
      <c r="M395" s="51"/>
      <c r="N395" s="51"/>
    </row>
    <row r="396" spans="12:14" x14ac:dyDescent="0.25">
      <c r="L396" s="51"/>
      <c r="M396" s="51"/>
      <c r="N396" s="51"/>
    </row>
    <row r="397" spans="12:14" x14ac:dyDescent="0.25">
      <c r="L397" s="51"/>
      <c r="M397" s="51"/>
      <c r="N397" s="51"/>
    </row>
    <row r="398" spans="12:14" x14ac:dyDescent="0.25">
      <c r="L398" s="51"/>
      <c r="M398" s="51"/>
      <c r="N398" s="51"/>
    </row>
    <row r="399" spans="12:14" x14ac:dyDescent="0.25">
      <c r="L399" s="51"/>
      <c r="M399" s="51"/>
      <c r="N399" s="51"/>
    </row>
    <row r="400" spans="12:14" x14ac:dyDescent="0.25">
      <c r="L400" s="51"/>
      <c r="M400" s="51"/>
      <c r="N400" s="51"/>
    </row>
    <row r="401" spans="12:14" x14ac:dyDescent="0.25">
      <c r="L401" s="51"/>
      <c r="M401" s="51"/>
      <c r="N401" s="51"/>
    </row>
    <row r="402" spans="12:14" x14ac:dyDescent="0.25">
      <c r="L402" s="51"/>
      <c r="M402" s="51"/>
      <c r="N402" s="51"/>
    </row>
    <row r="403" spans="12:14" x14ac:dyDescent="0.25">
      <c r="L403" s="51"/>
      <c r="M403" s="51"/>
      <c r="N403" s="51"/>
    </row>
    <row r="404" spans="12:14" x14ac:dyDescent="0.25">
      <c r="L404" s="51"/>
      <c r="M404" s="51"/>
      <c r="N404" s="51"/>
    </row>
    <row r="405" spans="12:14" x14ac:dyDescent="0.25">
      <c r="L405" s="51"/>
      <c r="M405" s="51"/>
      <c r="N405" s="51"/>
    </row>
    <row r="406" spans="12:14" x14ac:dyDescent="0.25">
      <c r="L406" s="51"/>
      <c r="M406" s="51"/>
      <c r="N406" s="51"/>
    </row>
    <row r="407" spans="12:14" x14ac:dyDescent="0.25">
      <c r="L407" s="51"/>
      <c r="M407" s="51"/>
      <c r="N407" s="51"/>
    </row>
    <row r="408" spans="12:14" x14ac:dyDescent="0.25">
      <c r="L408" s="51"/>
      <c r="M408" s="51"/>
      <c r="N408" s="51"/>
    </row>
    <row r="409" spans="12:14" x14ac:dyDescent="0.25">
      <c r="L409" s="51"/>
      <c r="M409" s="51"/>
      <c r="N409" s="51"/>
    </row>
    <row r="410" spans="12:14" x14ac:dyDescent="0.25">
      <c r="L410" s="51"/>
      <c r="M410" s="51"/>
      <c r="N410" s="51"/>
    </row>
    <row r="411" spans="12:14" x14ac:dyDescent="0.25">
      <c r="L411" s="51"/>
      <c r="M411" s="51"/>
      <c r="N411" s="51"/>
    </row>
    <row r="412" spans="12:14" x14ac:dyDescent="0.25">
      <c r="L412" s="51"/>
      <c r="M412" s="51"/>
      <c r="N412" s="51"/>
    </row>
    <row r="413" spans="12:14" x14ac:dyDescent="0.25">
      <c r="L413" s="51"/>
      <c r="M413" s="51"/>
      <c r="N413" s="51"/>
    </row>
    <row r="414" spans="12:14" x14ac:dyDescent="0.25">
      <c r="L414" s="51"/>
      <c r="M414" s="51"/>
      <c r="N414" s="51"/>
    </row>
    <row r="415" spans="12:14" x14ac:dyDescent="0.25">
      <c r="L415" s="51"/>
      <c r="M415" s="51"/>
      <c r="N415" s="51"/>
    </row>
    <row r="416" spans="12:14" x14ac:dyDescent="0.25">
      <c r="L416" s="51"/>
      <c r="M416" s="51"/>
      <c r="N416" s="51"/>
    </row>
    <row r="417" spans="12:14" x14ac:dyDescent="0.25">
      <c r="L417" s="51"/>
      <c r="M417" s="51"/>
      <c r="N417" s="51"/>
    </row>
    <row r="418" spans="12:14" x14ac:dyDescent="0.25">
      <c r="L418" s="51"/>
      <c r="M418" s="51"/>
      <c r="N418" s="51"/>
    </row>
    <row r="419" spans="12:14" x14ac:dyDescent="0.25">
      <c r="L419" s="51"/>
      <c r="M419" s="51"/>
      <c r="N419" s="51"/>
    </row>
    <row r="420" spans="12:14" x14ac:dyDescent="0.25">
      <c r="L420" s="51"/>
      <c r="M420" s="51"/>
      <c r="N420" s="51"/>
    </row>
    <row r="421" spans="12:14" x14ac:dyDescent="0.25">
      <c r="L421" s="51"/>
      <c r="M421" s="51"/>
      <c r="N421" s="51"/>
    </row>
    <row r="422" spans="12:14" x14ac:dyDescent="0.25">
      <c r="L422" s="51"/>
      <c r="M422" s="51"/>
      <c r="N422" s="51"/>
    </row>
    <row r="423" spans="12:14" x14ac:dyDescent="0.25">
      <c r="L423" s="51"/>
      <c r="M423" s="51"/>
      <c r="N423" s="51"/>
    </row>
    <row r="424" spans="12:14" x14ac:dyDescent="0.25">
      <c r="L424" s="51"/>
      <c r="M424" s="51"/>
      <c r="N424" s="51"/>
    </row>
    <row r="425" spans="12:14" x14ac:dyDescent="0.25">
      <c r="L425" s="51"/>
      <c r="M425" s="51"/>
      <c r="N425" s="51"/>
    </row>
    <row r="426" spans="12:14" x14ac:dyDescent="0.25">
      <c r="L426" s="51"/>
      <c r="M426" s="51"/>
      <c r="N426" s="51"/>
    </row>
    <row r="427" spans="12:14" x14ac:dyDescent="0.25">
      <c r="L427" s="51"/>
      <c r="M427" s="51"/>
      <c r="N427" s="51"/>
    </row>
    <row r="428" spans="12:14" x14ac:dyDescent="0.25">
      <c r="L428" s="51"/>
      <c r="M428" s="51"/>
      <c r="N428" s="51"/>
    </row>
    <row r="429" spans="12:14" x14ac:dyDescent="0.25">
      <c r="L429" s="51"/>
      <c r="M429" s="51"/>
      <c r="N429" s="51"/>
    </row>
    <row r="430" spans="12:14" x14ac:dyDescent="0.25">
      <c r="L430" s="51"/>
      <c r="M430" s="51"/>
      <c r="N430" s="51"/>
    </row>
    <row r="431" spans="12:14" x14ac:dyDescent="0.25">
      <c r="L431" s="51"/>
      <c r="M431" s="51"/>
      <c r="N431" s="51"/>
    </row>
    <row r="432" spans="12:14" x14ac:dyDescent="0.25">
      <c r="L432" s="51"/>
      <c r="M432" s="51"/>
      <c r="N432" s="51"/>
    </row>
    <row r="433" spans="12:14" x14ac:dyDescent="0.25">
      <c r="L433" s="51"/>
      <c r="M433" s="51"/>
      <c r="N433" s="51"/>
    </row>
    <row r="434" spans="12:14" x14ac:dyDescent="0.25">
      <c r="L434" s="51"/>
      <c r="M434" s="51"/>
      <c r="N434" s="51"/>
    </row>
    <row r="435" spans="12:14" x14ac:dyDescent="0.25">
      <c r="L435" s="51"/>
      <c r="M435" s="51"/>
      <c r="N435" s="51"/>
    </row>
    <row r="436" spans="12:14" x14ac:dyDescent="0.25">
      <c r="L436" s="51"/>
      <c r="M436" s="51"/>
      <c r="N436" s="51"/>
    </row>
    <row r="437" spans="12:14" x14ac:dyDescent="0.25">
      <c r="L437" s="51"/>
      <c r="M437" s="51"/>
      <c r="N437" s="51"/>
    </row>
    <row r="438" spans="12:14" x14ac:dyDescent="0.25">
      <c r="L438" s="51"/>
      <c r="M438" s="51"/>
      <c r="N438" s="51"/>
    </row>
    <row r="439" spans="12:14" x14ac:dyDescent="0.25">
      <c r="L439" s="51"/>
      <c r="M439" s="51"/>
      <c r="N439" s="51"/>
    </row>
    <row r="440" spans="12:14" x14ac:dyDescent="0.25">
      <c r="L440" s="51"/>
      <c r="M440" s="51"/>
      <c r="N440" s="51"/>
    </row>
    <row r="441" spans="12:14" x14ac:dyDescent="0.25">
      <c r="L441" s="51"/>
      <c r="M441" s="51"/>
      <c r="N441" s="51"/>
    </row>
    <row r="442" spans="12:14" x14ac:dyDescent="0.25">
      <c r="L442" s="51"/>
      <c r="M442" s="51"/>
      <c r="N442" s="51"/>
    </row>
    <row r="443" spans="12:14" x14ac:dyDescent="0.25">
      <c r="L443" s="51"/>
      <c r="M443" s="51"/>
      <c r="N443" s="51"/>
    </row>
    <row r="444" spans="12:14" x14ac:dyDescent="0.25">
      <c r="L444" s="51"/>
      <c r="M444" s="51"/>
      <c r="N444" s="51"/>
    </row>
    <row r="445" spans="12:14" x14ac:dyDescent="0.25">
      <c r="L445" s="51"/>
      <c r="M445" s="51"/>
      <c r="N445" s="51"/>
    </row>
    <row r="446" spans="12:14" x14ac:dyDescent="0.25">
      <c r="L446" s="51"/>
      <c r="M446" s="51"/>
      <c r="N446" s="51"/>
    </row>
    <row r="447" spans="12:14" x14ac:dyDescent="0.25">
      <c r="L447" s="51"/>
      <c r="M447" s="51"/>
      <c r="N447" s="51"/>
    </row>
    <row r="448" spans="12:14" x14ac:dyDescent="0.25">
      <c r="L448" s="51"/>
      <c r="M448" s="51"/>
      <c r="N448" s="51"/>
    </row>
    <row r="449" spans="12:14" x14ac:dyDescent="0.25">
      <c r="L449" s="51"/>
      <c r="M449" s="51"/>
      <c r="N449" s="51"/>
    </row>
    <row r="450" spans="12:14" x14ac:dyDescent="0.25">
      <c r="L450" s="51"/>
      <c r="M450" s="51"/>
      <c r="N450" s="51"/>
    </row>
    <row r="451" spans="12:14" x14ac:dyDescent="0.25">
      <c r="L451" s="51"/>
      <c r="M451" s="51"/>
      <c r="N451" s="51"/>
    </row>
    <row r="452" spans="12:14" x14ac:dyDescent="0.25">
      <c r="L452" s="51"/>
      <c r="M452" s="51"/>
      <c r="N452" s="51"/>
    </row>
    <row r="453" spans="12:14" x14ac:dyDescent="0.25">
      <c r="L453" s="51"/>
      <c r="M453" s="51"/>
      <c r="N453" s="51"/>
    </row>
    <row r="454" spans="12:14" x14ac:dyDescent="0.25">
      <c r="L454" s="51"/>
      <c r="M454" s="51"/>
      <c r="N454" s="51"/>
    </row>
    <row r="455" spans="12:14" x14ac:dyDescent="0.25">
      <c r="L455" s="51"/>
      <c r="M455" s="51"/>
      <c r="N455" s="51"/>
    </row>
    <row r="456" spans="12:14" x14ac:dyDescent="0.25">
      <c r="L456" s="51"/>
      <c r="M456" s="51"/>
      <c r="N456" s="51"/>
    </row>
    <row r="457" spans="12:14" x14ac:dyDescent="0.25">
      <c r="L457" s="51"/>
      <c r="M457" s="51"/>
      <c r="N457" s="51"/>
    </row>
    <row r="458" spans="12:14" x14ac:dyDescent="0.25">
      <c r="L458" s="51"/>
      <c r="M458" s="51"/>
      <c r="N458" s="51"/>
    </row>
    <row r="459" spans="12:14" x14ac:dyDescent="0.25">
      <c r="L459" s="51"/>
      <c r="M459" s="51"/>
      <c r="N459" s="51"/>
    </row>
    <row r="460" spans="12:14" x14ac:dyDescent="0.25">
      <c r="L460" s="51"/>
      <c r="M460" s="51"/>
      <c r="N460" s="51"/>
    </row>
    <row r="461" spans="12:14" x14ac:dyDescent="0.25">
      <c r="L461" s="51"/>
      <c r="M461" s="51"/>
      <c r="N461" s="51"/>
    </row>
    <row r="462" spans="12:14" x14ac:dyDescent="0.25">
      <c r="L462" s="51"/>
      <c r="M462" s="51"/>
      <c r="N462" s="51"/>
    </row>
    <row r="463" spans="12:14" x14ac:dyDescent="0.25">
      <c r="L463" s="51"/>
      <c r="M463" s="51"/>
      <c r="N463" s="51"/>
    </row>
    <row r="464" spans="12:14" x14ac:dyDescent="0.25">
      <c r="L464" s="51"/>
      <c r="M464" s="51"/>
      <c r="N464" s="51"/>
    </row>
    <row r="465" spans="12:14" x14ac:dyDescent="0.25">
      <c r="L465" s="51"/>
      <c r="M465" s="51"/>
      <c r="N465" s="51"/>
    </row>
    <row r="466" spans="12:14" x14ac:dyDescent="0.25">
      <c r="L466" s="51"/>
      <c r="M466" s="51"/>
      <c r="N466" s="51"/>
    </row>
    <row r="467" spans="12:14" x14ac:dyDescent="0.25">
      <c r="L467" s="51"/>
      <c r="M467" s="51"/>
      <c r="N467" s="51"/>
    </row>
    <row r="468" spans="12:14" x14ac:dyDescent="0.25">
      <c r="L468" s="51"/>
      <c r="M468" s="51"/>
      <c r="N468" s="51"/>
    </row>
    <row r="469" spans="12:14" x14ac:dyDescent="0.25">
      <c r="L469" s="51"/>
      <c r="M469" s="51"/>
      <c r="N469" s="51"/>
    </row>
    <row r="470" spans="12:14" x14ac:dyDescent="0.25">
      <c r="L470" s="51"/>
      <c r="M470" s="51"/>
      <c r="N470" s="51"/>
    </row>
    <row r="471" spans="12:14" x14ac:dyDescent="0.25">
      <c r="L471" s="51"/>
      <c r="M471" s="51"/>
      <c r="N471" s="51"/>
    </row>
    <row r="472" spans="12:14" x14ac:dyDescent="0.25">
      <c r="L472" s="51"/>
      <c r="M472" s="51"/>
      <c r="N472" s="51"/>
    </row>
    <row r="473" spans="12:14" x14ac:dyDescent="0.25">
      <c r="L473" s="51"/>
      <c r="M473" s="51"/>
      <c r="N473" s="51"/>
    </row>
    <row r="474" spans="12:14" x14ac:dyDescent="0.25">
      <c r="L474" s="51"/>
      <c r="M474" s="51"/>
      <c r="N474" s="51"/>
    </row>
    <row r="475" spans="12:14" x14ac:dyDescent="0.25">
      <c r="L475" s="51"/>
      <c r="M475" s="51"/>
      <c r="N475" s="51"/>
    </row>
    <row r="476" spans="12:14" x14ac:dyDescent="0.25">
      <c r="L476" s="51"/>
      <c r="M476" s="51"/>
      <c r="N476" s="51"/>
    </row>
    <row r="477" spans="12:14" x14ac:dyDescent="0.25">
      <c r="L477" s="51"/>
      <c r="M477" s="51"/>
      <c r="N477" s="51"/>
    </row>
    <row r="478" spans="12:14" x14ac:dyDescent="0.25">
      <c r="L478" s="51"/>
      <c r="M478" s="51"/>
      <c r="N478" s="51"/>
    </row>
    <row r="479" spans="12:14" x14ac:dyDescent="0.25">
      <c r="L479" s="51"/>
      <c r="M479" s="51"/>
      <c r="N479" s="51"/>
    </row>
    <row r="480" spans="12:14" x14ac:dyDescent="0.25">
      <c r="L480" s="51"/>
      <c r="M480" s="51"/>
      <c r="N480" s="51"/>
    </row>
    <row r="481" spans="12:14" x14ac:dyDescent="0.25">
      <c r="L481" s="51"/>
      <c r="M481" s="51"/>
      <c r="N481" s="51"/>
    </row>
    <row r="482" spans="12:14" x14ac:dyDescent="0.25">
      <c r="L482" s="51"/>
      <c r="M482" s="51"/>
      <c r="N482" s="51"/>
    </row>
    <row r="483" spans="12:14" x14ac:dyDescent="0.25">
      <c r="L483" s="51"/>
      <c r="M483" s="51"/>
      <c r="N483" s="51"/>
    </row>
    <row r="484" spans="12:14" x14ac:dyDescent="0.25">
      <c r="L484" s="51"/>
      <c r="M484" s="51"/>
      <c r="N484" s="51"/>
    </row>
    <row r="485" spans="12:14" x14ac:dyDescent="0.25">
      <c r="L485" s="51"/>
      <c r="M485" s="51"/>
      <c r="N485" s="51"/>
    </row>
    <row r="486" spans="12:14" x14ac:dyDescent="0.25">
      <c r="L486" s="51"/>
      <c r="M486" s="51"/>
      <c r="N486" s="51"/>
    </row>
    <row r="487" spans="12:14" x14ac:dyDescent="0.25">
      <c r="L487" s="51"/>
      <c r="M487" s="51"/>
      <c r="N487" s="51"/>
    </row>
    <row r="488" spans="12:14" x14ac:dyDescent="0.25">
      <c r="L488" s="51"/>
      <c r="M488" s="51"/>
      <c r="N488" s="51"/>
    </row>
    <row r="489" spans="12:14" x14ac:dyDescent="0.25">
      <c r="L489" s="51"/>
      <c r="M489" s="51"/>
      <c r="N489" s="51"/>
    </row>
    <row r="490" spans="12:14" x14ac:dyDescent="0.25">
      <c r="L490" s="51"/>
      <c r="M490" s="51"/>
      <c r="N490" s="51"/>
    </row>
    <row r="491" spans="12:14" x14ac:dyDescent="0.25">
      <c r="L491" s="51"/>
      <c r="M491" s="51"/>
      <c r="N491" s="51"/>
    </row>
    <row r="492" spans="12:14" x14ac:dyDescent="0.25">
      <c r="L492" s="51"/>
      <c r="M492" s="51"/>
      <c r="N492" s="51"/>
    </row>
    <row r="493" spans="12:14" x14ac:dyDescent="0.25">
      <c r="L493" s="51"/>
      <c r="M493" s="51"/>
      <c r="N493" s="51"/>
    </row>
    <row r="494" spans="12:14" x14ac:dyDescent="0.25">
      <c r="L494" s="51"/>
      <c r="M494" s="51"/>
      <c r="N494" s="51"/>
    </row>
    <row r="495" spans="12:14" x14ac:dyDescent="0.25">
      <c r="L495" s="51"/>
      <c r="M495" s="51"/>
      <c r="N495" s="51"/>
    </row>
    <row r="496" spans="12:14" x14ac:dyDescent="0.25">
      <c r="L496" s="51"/>
      <c r="M496" s="51"/>
      <c r="N496" s="51"/>
    </row>
    <row r="497" spans="12:14" x14ac:dyDescent="0.25">
      <c r="L497" s="51"/>
      <c r="M497" s="51"/>
      <c r="N497" s="51"/>
    </row>
    <row r="498" spans="12:14" x14ac:dyDescent="0.25">
      <c r="L498" s="51"/>
      <c r="M498" s="51"/>
      <c r="N498" s="51"/>
    </row>
    <row r="499" spans="12:14" x14ac:dyDescent="0.25">
      <c r="L499" s="51"/>
      <c r="M499" s="51"/>
      <c r="N499" s="51"/>
    </row>
    <row r="500" spans="12:14" x14ac:dyDescent="0.25">
      <c r="L500" s="51"/>
      <c r="M500" s="51"/>
      <c r="N500" s="51"/>
    </row>
    <row r="501" spans="12:14" x14ac:dyDescent="0.25">
      <c r="L501" s="51"/>
      <c r="M501" s="51"/>
      <c r="N501" s="51"/>
    </row>
    <row r="502" spans="12:14" x14ac:dyDescent="0.25">
      <c r="L502" s="51"/>
      <c r="M502" s="51"/>
      <c r="N502" s="51"/>
    </row>
    <row r="503" spans="12:14" x14ac:dyDescent="0.25">
      <c r="L503" s="51"/>
      <c r="M503" s="51"/>
      <c r="N503" s="51"/>
    </row>
    <row r="504" spans="12:14" x14ac:dyDescent="0.25">
      <c r="L504" s="51"/>
      <c r="M504" s="51"/>
      <c r="N504" s="51"/>
    </row>
    <row r="505" spans="12:14" x14ac:dyDescent="0.25">
      <c r="L505" s="51"/>
      <c r="M505" s="51"/>
      <c r="N505" s="51"/>
    </row>
    <row r="506" spans="12:14" x14ac:dyDescent="0.25">
      <c r="L506" s="51"/>
      <c r="M506" s="51"/>
      <c r="N506" s="51"/>
    </row>
    <row r="507" spans="12:14" x14ac:dyDescent="0.25">
      <c r="L507" s="51"/>
      <c r="M507" s="51"/>
      <c r="N507" s="51"/>
    </row>
    <row r="508" spans="12:14" x14ac:dyDescent="0.25">
      <c r="L508" s="51"/>
      <c r="M508" s="51"/>
      <c r="N508" s="51"/>
    </row>
    <row r="509" spans="12:14" x14ac:dyDescent="0.25">
      <c r="L509" s="51"/>
      <c r="M509" s="51"/>
      <c r="N509" s="51"/>
    </row>
    <row r="510" spans="12:14" x14ac:dyDescent="0.25">
      <c r="L510" s="51"/>
      <c r="M510" s="51"/>
      <c r="N510" s="51"/>
    </row>
    <row r="511" spans="12:14" x14ac:dyDescent="0.25">
      <c r="L511" s="51"/>
      <c r="M511" s="51"/>
      <c r="N511" s="51"/>
    </row>
    <row r="512" spans="12:14" x14ac:dyDescent="0.25">
      <c r="L512" s="51"/>
      <c r="M512" s="51"/>
      <c r="N512" s="51"/>
    </row>
    <row r="513" spans="12:14" x14ac:dyDescent="0.25">
      <c r="L513" s="51"/>
      <c r="M513" s="51"/>
      <c r="N513" s="51"/>
    </row>
    <row r="514" spans="12:14" x14ac:dyDescent="0.25">
      <c r="L514" s="51"/>
      <c r="M514" s="51"/>
      <c r="N514" s="51"/>
    </row>
    <row r="515" spans="12:14" x14ac:dyDescent="0.25">
      <c r="L515" s="51"/>
      <c r="M515" s="51"/>
      <c r="N515" s="51"/>
    </row>
    <row r="516" spans="12:14" x14ac:dyDescent="0.25">
      <c r="L516" s="51"/>
      <c r="M516" s="51"/>
      <c r="N516" s="51"/>
    </row>
    <row r="517" spans="12:14" x14ac:dyDescent="0.25">
      <c r="L517" s="51"/>
      <c r="M517" s="51"/>
      <c r="N517" s="51"/>
    </row>
    <row r="518" spans="12:14" x14ac:dyDescent="0.25">
      <c r="L518" s="51"/>
      <c r="M518" s="51"/>
      <c r="N518" s="51"/>
    </row>
    <row r="519" spans="12:14" x14ac:dyDescent="0.25">
      <c r="L519" s="51"/>
      <c r="M519" s="51"/>
      <c r="N519" s="51"/>
    </row>
    <row r="520" spans="12:14" x14ac:dyDescent="0.25">
      <c r="L520" s="51"/>
      <c r="M520" s="51"/>
      <c r="N520" s="51"/>
    </row>
    <row r="521" spans="12:14" x14ac:dyDescent="0.25">
      <c r="L521" s="51"/>
      <c r="M521" s="51"/>
      <c r="N521" s="51"/>
    </row>
    <row r="522" spans="12:14" x14ac:dyDescent="0.25">
      <c r="L522" s="51"/>
      <c r="M522" s="51"/>
      <c r="N522" s="51"/>
    </row>
    <row r="523" spans="12:14" x14ac:dyDescent="0.25">
      <c r="L523" s="51"/>
      <c r="M523" s="51"/>
      <c r="N523" s="51"/>
    </row>
    <row r="524" spans="12:14" x14ac:dyDescent="0.25">
      <c r="L524" s="51"/>
      <c r="M524" s="51"/>
      <c r="N524" s="51"/>
    </row>
    <row r="525" spans="12:14" x14ac:dyDescent="0.25">
      <c r="L525" s="51"/>
      <c r="M525" s="51"/>
      <c r="N525" s="51"/>
    </row>
    <row r="526" spans="12:14" x14ac:dyDescent="0.25">
      <c r="L526" s="51"/>
      <c r="M526" s="51"/>
      <c r="N526" s="51"/>
    </row>
    <row r="527" spans="12:14" x14ac:dyDescent="0.25">
      <c r="L527" s="51"/>
      <c r="M527" s="51"/>
      <c r="N527" s="51"/>
    </row>
    <row r="528" spans="12:14" x14ac:dyDescent="0.25">
      <c r="L528" s="51"/>
      <c r="M528" s="51"/>
      <c r="N528" s="51"/>
    </row>
    <row r="529" spans="12:14" x14ac:dyDescent="0.25">
      <c r="L529" s="51"/>
      <c r="M529" s="51"/>
      <c r="N529" s="51"/>
    </row>
    <row r="530" spans="12:14" x14ac:dyDescent="0.25">
      <c r="L530" s="51"/>
      <c r="M530" s="51"/>
      <c r="N530" s="51"/>
    </row>
    <row r="531" spans="12:14" x14ac:dyDescent="0.25">
      <c r="L531" s="51"/>
      <c r="M531" s="51"/>
      <c r="N531" s="51"/>
    </row>
    <row r="532" spans="12:14" x14ac:dyDescent="0.25">
      <c r="L532" s="51"/>
      <c r="M532" s="51"/>
      <c r="N532" s="51"/>
    </row>
    <row r="533" spans="12:14" x14ac:dyDescent="0.25">
      <c r="L533" s="51"/>
      <c r="M533" s="51"/>
      <c r="N533" s="51"/>
    </row>
    <row r="534" spans="12:14" x14ac:dyDescent="0.25">
      <c r="L534" s="51"/>
      <c r="M534" s="51"/>
      <c r="N534" s="51"/>
    </row>
    <row r="535" spans="12:14" x14ac:dyDescent="0.25">
      <c r="L535" s="51"/>
      <c r="M535" s="51"/>
      <c r="N535" s="51"/>
    </row>
    <row r="536" spans="12:14" x14ac:dyDescent="0.25">
      <c r="L536" s="51"/>
      <c r="M536" s="51"/>
      <c r="N536" s="51"/>
    </row>
    <row r="537" spans="12:14" x14ac:dyDescent="0.25">
      <c r="L537" s="51"/>
      <c r="M537" s="51"/>
      <c r="N537" s="51"/>
    </row>
    <row r="538" spans="12:14" x14ac:dyDescent="0.25">
      <c r="L538" s="51"/>
      <c r="M538" s="51"/>
      <c r="N538" s="51"/>
    </row>
    <row r="539" spans="12:14" x14ac:dyDescent="0.25">
      <c r="L539" s="51"/>
      <c r="M539" s="51"/>
      <c r="N539" s="51"/>
    </row>
    <row r="540" spans="12:14" x14ac:dyDescent="0.25">
      <c r="L540" s="51"/>
      <c r="M540" s="51"/>
      <c r="N540" s="51"/>
    </row>
    <row r="541" spans="12:14" x14ac:dyDescent="0.25">
      <c r="L541" s="51"/>
      <c r="M541" s="51"/>
      <c r="N541" s="51"/>
    </row>
    <row r="542" spans="12:14" x14ac:dyDescent="0.25">
      <c r="L542" s="51"/>
      <c r="M542" s="51"/>
      <c r="N542" s="51"/>
    </row>
    <row r="543" spans="12:14" x14ac:dyDescent="0.25">
      <c r="L543" s="51"/>
      <c r="M543" s="51"/>
      <c r="N543" s="51"/>
    </row>
    <row r="544" spans="12:14" x14ac:dyDescent="0.25">
      <c r="L544" s="51"/>
      <c r="M544" s="51"/>
      <c r="N544" s="51"/>
    </row>
    <row r="545" spans="12:14" x14ac:dyDescent="0.25">
      <c r="L545" s="51"/>
      <c r="M545" s="51"/>
      <c r="N545" s="51"/>
    </row>
    <row r="546" spans="12:14" x14ac:dyDescent="0.25">
      <c r="L546" s="51"/>
      <c r="M546" s="51"/>
      <c r="N546" s="51"/>
    </row>
    <row r="547" spans="12:14" x14ac:dyDescent="0.25">
      <c r="L547" s="51"/>
      <c r="M547" s="51"/>
      <c r="N547" s="51"/>
    </row>
    <row r="548" spans="12:14" x14ac:dyDescent="0.25">
      <c r="L548" s="51"/>
      <c r="M548" s="51"/>
      <c r="N548" s="51"/>
    </row>
    <row r="549" spans="12:14" x14ac:dyDescent="0.25">
      <c r="L549" s="51"/>
      <c r="M549" s="51"/>
      <c r="N549" s="51"/>
    </row>
    <row r="550" spans="12:14" x14ac:dyDescent="0.25">
      <c r="L550" s="51"/>
      <c r="M550" s="51"/>
      <c r="N550" s="51"/>
    </row>
    <row r="551" spans="12:14" x14ac:dyDescent="0.25">
      <c r="L551" s="51"/>
      <c r="M551" s="51"/>
      <c r="N551" s="51"/>
    </row>
    <row r="552" spans="12:14" x14ac:dyDescent="0.25">
      <c r="L552" s="51"/>
      <c r="M552" s="51"/>
      <c r="N552" s="51"/>
    </row>
    <row r="553" spans="12:14" x14ac:dyDescent="0.25">
      <c r="L553" s="51"/>
      <c r="M553" s="51"/>
      <c r="N553" s="51"/>
    </row>
    <row r="554" spans="12:14" x14ac:dyDescent="0.25">
      <c r="L554" s="51"/>
      <c r="M554" s="51"/>
      <c r="N554" s="51"/>
    </row>
    <row r="555" spans="12:14" x14ac:dyDescent="0.25">
      <c r="L555" s="51"/>
      <c r="M555" s="51"/>
      <c r="N555" s="51"/>
    </row>
    <row r="556" spans="12:14" x14ac:dyDescent="0.25">
      <c r="L556" s="51"/>
      <c r="M556" s="51"/>
      <c r="N556" s="51"/>
    </row>
    <row r="557" spans="12:14" x14ac:dyDescent="0.25">
      <c r="L557" s="51"/>
      <c r="M557" s="51"/>
      <c r="N557" s="51"/>
    </row>
    <row r="558" spans="12:14" x14ac:dyDescent="0.25">
      <c r="L558" s="51"/>
      <c r="M558" s="51"/>
      <c r="N558" s="51"/>
    </row>
    <row r="559" spans="12:14" x14ac:dyDescent="0.25">
      <c r="L559" s="51"/>
      <c r="M559" s="51"/>
      <c r="N559" s="51"/>
    </row>
    <row r="560" spans="12:14" x14ac:dyDescent="0.25">
      <c r="L560" s="51"/>
      <c r="M560" s="51"/>
      <c r="N560" s="51"/>
    </row>
    <row r="561" spans="12:14" x14ac:dyDescent="0.25">
      <c r="L561" s="51"/>
      <c r="M561" s="51"/>
      <c r="N561" s="51"/>
    </row>
    <row r="562" spans="12:14" x14ac:dyDescent="0.25">
      <c r="L562" s="51"/>
      <c r="M562" s="51"/>
      <c r="N562" s="51"/>
    </row>
    <row r="563" spans="12:14" x14ac:dyDescent="0.25">
      <c r="L563" s="51"/>
      <c r="M563" s="51"/>
      <c r="N563" s="51"/>
    </row>
    <row r="564" spans="12:14" x14ac:dyDescent="0.25">
      <c r="L564" s="51"/>
      <c r="M564" s="51"/>
      <c r="N564" s="51"/>
    </row>
    <row r="565" spans="12:14" x14ac:dyDescent="0.25">
      <c r="L565" s="51"/>
      <c r="M565" s="51"/>
      <c r="N565" s="51"/>
    </row>
    <row r="566" spans="12:14" x14ac:dyDescent="0.25">
      <c r="L566" s="51"/>
      <c r="M566" s="51"/>
      <c r="N566" s="51"/>
    </row>
    <row r="567" spans="12:14" x14ac:dyDescent="0.25">
      <c r="L567" s="51"/>
      <c r="M567" s="51"/>
      <c r="N567" s="51"/>
    </row>
    <row r="568" spans="12:14" x14ac:dyDescent="0.25">
      <c r="L568" s="51"/>
      <c r="M568" s="51"/>
      <c r="N568" s="51"/>
    </row>
    <row r="569" spans="12:14" x14ac:dyDescent="0.25">
      <c r="L569" s="51"/>
      <c r="M569" s="51"/>
      <c r="N569" s="51"/>
    </row>
    <row r="570" spans="12:14" x14ac:dyDescent="0.25">
      <c r="L570" s="51"/>
      <c r="M570" s="51"/>
      <c r="N570" s="51"/>
    </row>
    <row r="571" spans="12:14" x14ac:dyDescent="0.25">
      <c r="L571" s="51"/>
      <c r="M571" s="51"/>
      <c r="N571" s="51"/>
    </row>
    <row r="572" spans="12:14" x14ac:dyDescent="0.25">
      <c r="L572" s="51"/>
      <c r="M572" s="51"/>
      <c r="N572" s="51"/>
    </row>
    <row r="573" spans="12:14" x14ac:dyDescent="0.25">
      <c r="L573" s="51"/>
      <c r="M573" s="51"/>
      <c r="N573" s="51"/>
    </row>
    <row r="574" spans="12:14" x14ac:dyDescent="0.25">
      <c r="L574" s="51"/>
      <c r="M574" s="51"/>
      <c r="N574" s="51"/>
    </row>
    <row r="575" spans="12:14" x14ac:dyDescent="0.25">
      <c r="L575" s="51"/>
      <c r="M575" s="51"/>
      <c r="N575" s="51"/>
    </row>
    <row r="576" spans="12:14" x14ac:dyDescent="0.25">
      <c r="L576" s="51"/>
      <c r="M576" s="51"/>
      <c r="N576" s="51"/>
    </row>
    <row r="577" spans="12:14" x14ac:dyDescent="0.25">
      <c r="L577" s="51"/>
      <c r="M577" s="51"/>
      <c r="N577" s="51"/>
    </row>
    <row r="578" spans="12:14" x14ac:dyDescent="0.25">
      <c r="L578" s="51"/>
      <c r="M578" s="51"/>
      <c r="N578" s="51"/>
    </row>
    <row r="579" spans="12:14" x14ac:dyDescent="0.25">
      <c r="L579" s="51"/>
      <c r="M579" s="51"/>
      <c r="N579" s="51"/>
    </row>
    <row r="580" spans="12:14" x14ac:dyDescent="0.25">
      <c r="L580" s="51"/>
      <c r="M580" s="51"/>
      <c r="N580" s="51"/>
    </row>
    <row r="581" spans="12:14" x14ac:dyDescent="0.25">
      <c r="L581" s="51"/>
      <c r="M581" s="51"/>
      <c r="N581" s="51"/>
    </row>
    <row r="582" spans="12:14" x14ac:dyDescent="0.25">
      <c r="L582" s="51"/>
      <c r="M582" s="51"/>
      <c r="N582" s="51"/>
    </row>
    <row r="583" spans="12:14" x14ac:dyDescent="0.25">
      <c r="L583" s="51"/>
      <c r="M583" s="51"/>
      <c r="N583" s="51"/>
    </row>
    <row r="584" spans="12:14" x14ac:dyDescent="0.25">
      <c r="L584" s="51"/>
      <c r="M584" s="51"/>
      <c r="N584" s="51"/>
    </row>
    <row r="585" spans="12:14" x14ac:dyDescent="0.25">
      <c r="L585" s="51"/>
      <c r="M585" s="51"/>
      <c r="N585" s="51"/>
    </row>
    <row r="586" spans="12:14" x14ac:dyDescent="0.25">
      <c r="L586" s="51"/>
      <c r="M586" s="51"/>
      <c r="N586" s="51"/>
    </row>
    <row r="587" spans="12:14" x14ac:dyDescent="0.25">
      <c r="L587" s="51"/>
      <c r="M587" s="51"/>
      <c r="N587" s="51"/>
    </row>
    <row r="588" spans="12:14" x14ac:dyDescent="0.25">
      <c r="L588" s="51"/>
      <c r="M588" s="51"/>
      <c r="N588" s="51"/>
    </row>
    <row r="589" spans="12:14" x14ac:dyDescent="0.25">
      <c r="L589" s="51"/>
      <c r="M589" s="51"/>
      <c r="N589" s="51"/>
    </row>
    <row r="590" spans="12:14" x14ac:dyDescent="0.25">
      <c r="L590" s="51"/>
      <c r="M590" s="51"/>
      <c r="N590" s="51"/>
    </row>
    <row r="591" spans="12:14" x14ac:dyDescent="0.25">
      <c r="L591" s="51"/>
      <c r="M591" s="51"/>
      <c r="N591" s="51"/>
    </row>
    <row r="592" spans="12:14" x14ac:dyDescent="0.25">
      <c r="L592" s="51"/>
      <c r="M592" s="51"/>
      <c r="N592" s="51"/>
    </row>
    <row r="593" spans="12:14" x14ac:dyDescent="0.25">
      <c r="L593" s="51"/>
      <c r="M593" s="51"/>
      <c r="N593" s="51"/>
    </row>
    <row r="594" spans="12:14" x14ac:dyDescent="0.25">
      <c r="L594" s="51"/>
      <c r="M594" s="51"/>
      <c r="N594" s="51"/>
    </row>
    <row r="595" spans="12:14" x14ac:dyDescent="0.25">
      <c r="L595" s="51"/>
      <c r="M595" s="51"/>
      <c r="N595" s="51"/>
    </row>
    <row r="596" spans="12:14" x14ac:dyDescent="0.25">
      <c r="L596" s="51"/>
      <c r="M596" s="51"/>
      <c r="N596" s="51"/>
    </row>
    <row r="597" spans="12:14" x14ac:dyDescent="0.25">
      <c r="L597" s="51"/>
      <c r="M597" s="51"/>
      <c r="N597" s="51"/>
    </row>
    <row r="598" spans="12:14" x14ac:dyDescent="0.25">
      <c r="L598" s="51"/>
      <c r="M598" s="51"/>
      <c r="N598" s="51"/>
    </row>
    <row r="599" spans="12:14" x14ac:dyDescent="0.25">
      <c r="L599" s="51"/>
      <c r="M599" s="51"/>
      <c r="N599" s="51"/>
    </row>
    <row r="600" spans="12:14" x14ac:dyDescent="0.25">
      <c r="L600" s="51"/>
      <c r="M600" s="51"/>
      <c r="N600" s="51"/>
    </row>
    <row r="601" spans="12:14" x14ac:dyDescent="0.25">
      <c r="L601" s="51"/>
      <c r="M601" s="51"/>
      <c r="N601" s="51"/>
    </row>
    <row r="602" spans="12:14" x14ac:dyDescent="0.25">
      <c r="L602" s="51"/>
      <c r="M602" s="51"/>
      <c r="N602" s="51"/>
    </row>
    <row r="603" spans="12:14" x14ac:dyDescent="0.25">
      <c r="L603" s="51"/>
      <c r="M603" s="51"/>
      <c r="N603" s="51"/>
    </row>
    <row r="604" spans="12:14" x14ac:dyDescent="0.25">
      <c r="L604" s="51"/>
      <c r="M604" s="51"/>
      <c r="N604" s="51"/>
    </row>
    <row r="605" spans="12:14" x14ac:dyDescent="0.25">
      <c r="L605" s="51"/>
      <c r="M605" s="51"/>
      <c r="N605" s="51"/>
    </row>
    <row r="606" spans="12:14" x14ac:dyDescent="0.25">
      <c r="L606" s="51"/>
      <c r="M606" s="51"/>
      <c r="N606" s="51"/>
    </row>
    <row r="607" spans="12:14" x14ac:dyDescent="0.25">
      <c r="L607" s="51"/>
      <c r="M607" s="51"/>
      <c r="N607" s="51"/>
    </row>
    <row r="608" spans="12:14" x14ac:dyDescent="0.25">
      <c r="L608" s="51"/>
      <c r="M608" s="51"/>
      <c r="N608" s="51"/>
    </row>
    <row r="609" spans="12:14" x14ac:dyDescent="0.25">
      <c r="L609" s="51"/>
      <c r="M609" s="51"/>
      <c r="N609" s="51"/>
    </row>
    <row r="610" spans="12:14" x14ac:dyDescent="0.25">
      <c r="L610" s="51"/>
      <c r="M610" s="51"/>
      <c r="N610" s="51"/>
    </row>
    <row r="611" spans="12:14" x14ac:dyDescent="0.25">
      <c r="L611" s="51"/>
      <c r="M611" s="51"/>
      <c r="N611" s="51"/>
    </row>
    <row r="612" spans="12:14" x14ac:dyDescent="0.25">
      <c r="L612" s="51"/>
      <c r="M612" s="51"/>
      <c r="N612" s="51"/>
    </row>
    <row r="613" spans="12:14" x14ac:dyDescent="0.25">
      <c r="L613" s="51"/>
      <c r="M613" s="51"/>
      <c r="N613" s="51"/>
    </row>
    <row r="614" spans="12:14" x14ac:dyDescent="0.25">
      <c r="L614" s="51"/>
      <c r="M614" s="51"/>
      <c r="N614" s="51"/>
    </row>
    <row r="615" spans="12:14" x14ac:dyDescent="0.25">
      <c r="L615" s="51"/>
      <c r="M615" s="51"/>
      <c r="N615" s="51"/>
    </row>
    <row r="616" spans="12:14" x14ac:dyDescent="0.25">
      <c r="L616" s="51"/>
      <c r="M616" s="51"/>
      <c r="N616" s="51"/>
    </row>
    <row r="617" spans="12:14" x14ac:dyDescent="0.25">
      <c r="L617" s="51"/>
      <c r="M617" s="51"/>
      <c r="N617" s="51"/>
    </row>
    <row r="618" spans="12:14" x14ac:dyDescent="0.25">
      <c r="L618" s="51"/>
      <c r="M618" s="51"/>
      <c r="N618" s="51"/>
    </row>
    <row r="619" spans="12:14" x14ac:dyDescent="0.25">
      <c r="L619" s="51"/>
      <c r="M619" s="51"/>
      <c r="N619" s="51"/>
    </row>
    <row r="620" spans="12:14" x14ac:dyDescent="0.25">
      <c r="L620" s="51"/>
      <c r="M620" s="51"/>
      <c r="N620" s="51"/>
    </row>
    <row r="621" spans="12:14" x14ac:dyDescent="0.25">
      <c r="L621" s="51"/>
      <c r="M621" s="51"/>
      <c r="N621" s="51"/>
    </row>
    <row r="622" spans="12:14" x14ac:dyDescent="0.25">
      <c r="L622" s="51"/>
      <c r="M622" s="51"/>
      <c r="N622" s="51"/>
    </row>
    <row r="623" spans="12:14" x14ac:dyDescent="0.25">
      <c r="L623" s="51"/>
      <c r="M623" s="51"/>
      <c r="N623" s="51"/>
    </row>
    <row r="624" spans="12:14" x14ac:dyDescent="0.25">
      <c r="L624" s="51"/>
      <c r="M624" s="51"/>
      <c r="N624" s="51"/>
    </row>
    <row r="625" spans="12:14" x14ac:dyDescent="0.25">
      <c r="L625" s="51"/>
      <c r="M625" s="51"/>
      <c r="N625" s="51"/>
    </row>
    <row r="626" spans="12:14" x14ac:dyDescent="0.25">
      <c r="L626" s="51"/>
      <c r="M626" s="51"/>
      <c r="N626" s="51"/>
    </row>
    <row r="627" spans="12:14" x14ac:dyDescent="0.25">
      <c r="L627" s="51"/>
      <c r="M627" s="51"/>
      <c r="N627" s="51"/>
    </row>
    <row r="628" spans="12:14" x14ac:dyDescent="0.25">
      <c r="L628" s="51"/>
      <c r="M628" s="51"/>
      <c r="N628" s="51"/>
    </row>
    <row r="629" spans="12:14" x14ac:dyDescent="0.25">
      <c r="L629" s="51"/>
      <c r="M629" s="51"/>
      <c r="N629" s="51"/>
    </row>
    <row r="630" spans="12:14" x14ac:dyDescent="0.25">
      <c r="L630" s="51"/>
      <c r="M630" s="51"/>
      <c r="N630" s="51"/>
    </row>
    <row r="631" spans="12:14" x14ac:dyDescent="0.25">
      <c r="L631" s="51"/>
      <c r="M631" s="51"/>
      <c r="N631" s="51"/>
    </row>
    <row r="632" spans="12:14" x14ac:dyDescent="0.25">
      <c r="L632" s="51"/>
      <c r="M632" s="51"/>
      <c r="N632" s="51"/>
    </row>
    <row r="633" spans="12:14" x14ac:dyDescent="0.25">
      <c r="L633" s="51"/>
      <c r="M633" s="51"/>
      <c r="N633" s="51"/>
    </row>
    <row r="634" spans="12:14" x14ac:dyDescent="0.25">
      <c r="L634" s="51"/>
      <c r="M634" s="51"/>
      <c r="N634" s="51"/>
    </row>
    <row r="635" spans="12:14" x14ac:dyDescent="0.25">
      <c r="L635" s="51"/>
      <c r="M635" s="51"/>
      <c r="N635" s="51"/>
    </row>
    <row r="636" spans="12:14" x14ac:dyDescent="0.25">
      <c r="L636" s="51"/>
      <c r="M636" s="51"/>
      <c r="N636" s="51"/>
    </row>
    <row r="637" spans="12:14" x14ac:dyDescent="0.25">
      <c r="L637" s="51"/>
      <c r="M637" s="51"/>
      <c r="N637" s="51"/>
    </row>
    <row r="638" spans="12:14" x14ac:dyDescent="0.25">
      <c r="L638" s="51"/>
      <c r="M638" s="51"/>
      <c r="N638" s="51"/>
    </row>
    <row r="639" spans="12:14" x14ac:dyDescent="0.25">
      <c r="L639" s="51"/>
      <c r="M639" s="51"/>
      <c r="N639" s="51"/>
    </row>
    <row r="640" spans="12:14" x14ac:dyDescent="0.25">
      <c r="L640" s="51"/>
      <c r="M640" s="51"/>
      <c r="N640" s="51"/>
    </row>
    <row r="641" spans="12:14" x14ac:dyDescent="0.25">
      <c r="L641" s="51"/>
      <c r="M641" s="51"/>
      <c r="N641" s="51"/>
    </row>
    <row r="642" spans="12:14" x14ac:dyDescent="0.25">
      <c r="L642" s="51"/>
      <c r="M642" s="51"/>
      <c r="N642" s="51"/>
    </row>
    <row r="643" spans="12:14" x14ac:dyDescent="0.25">
      <c r="L643" s="51"/>
      <c r="M643" s="51"/>
      <c r="N64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</vt:i4>
      </vt:variant>
    </vt:vector>
  </HeadingPairs>
  <TitlesOfParts>
    <vt:vector size="8" baseType="lpstr">
      <vt:lpstr>REKAPITULÁCIA</vt:lpstr>
      <vt:lpstr>01_MAĽBY A NÁTERY</vt:lpstr>
      <vt:lpstr>02_KONŠTRUKCIE_NOVÉ ÚPRAVY</vt:lpstr>
      <vt:lpstr>03_VÝPLNE OTVOROV</vt:lpstr>
      <vt:lpstr>04_PODLAHY VINILOVÉ</vt:lpstr>
      <vt:lpstr>VÝMERY</vt:lpstr>
      <vt:lpstr>'02_KONŠTRUKCIE_NOVÉ ÚPRAVY'!Oblasť_tlače</vt:lpstr>
      <vt:lpstr>'03_VÝPLNE OTVOROV'!Oblasť_tlače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CÍSAR</dc:creator>
  <cp:lastModifiedBy>Jupie</cp:lastModifiedBy>
  <cp:lastPrinted>2021-02-10T09:28:16Z</cp:lastPrinted>
  <dcterms:created xsi:type="dcterms:W3CDTF">2020-10-09T09:48:36Z</dcterms:created>
  <dcterms:modified xsi:type="dcterms:W3CDTF">2021-03-26T14:21:03Z</dcterms:modified>
</cp:coreProperties>
</file>